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ntaex.sharepoint.com/sites/140703/Documentos compartidos/Comun/Publicaciones/Estadísticas de Género/archivos para la web/"/>
    </mc:Choice>
  </mc:AlternateContent>
  <xr:revisionPtr revIDLastSave="142" documentId="8_{8BAC46DC-8E50-464F-B8D3-E20A13F56E84}" xr6:coauthVersionLast="47" xr6:coauthVersionMax="47" xr10:uidLastSave="{83515CC7-EF19-4601-ABAD-2CEC93499287}"/>
  <bookViews>
    <workbookView xWindow="-19310" yWindow="-50" windowWidth="19420" windowHeight="10300" xr2:uid="{00000000-000D-0000-FFFF-FFFF00000000}"/>
  </bookViews>
  <sheets>
    <sheet name="ÍNDICE" sheetId="1" r:id="rId1"/>
    <sheet name="1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0" i="6" l="1"/>
  <c r="D47" i="6"/>
  <c r="D59" i="6"/>
  <c r="D46" i="6"/>
  <c r="D58" i="6"/>
  <c r="D45" i="6"/>
  <c r="B60" i="6"/>
  <c r="B47" i="6"/>
  <c r="B59" i="6"/>
  <c r="B46" i="6"/>
  <c r="B58" i="6"/>
  <c r="B45" i="6"/>
  <c r="N27" i="6"/>
  <c r="N9" i="6"/>
  <c r="N31" i="6"/>
  <c r="N13" i="6"/>
  <c r="N29" i="6"/>
  <c r="N11" i="6"/>
  <c r="L27" i="6"/>
  <c r="L29" i="6"/>
  <c r="L31" i="6"/>
  <c r="L11" i="6"/>
  <c r="L13" i="6"/>
  <c r="L9" i="6"/>
  <c r="J31" i="6"/>
  <c r="J13" i="6"/>
  <c r="J28" i="6"/>
  <c r="J10" i="6"/>
  <c r="J27" i="6"/>
  <c r="J9" i="6"/>
  <c r="H31" i="6"/>
  <c r="H28" i="6"/>
  <c r="H27" i="6"/>
  <c r="H13" i="6"/>
  <c r="H10" i="6"/>
  <c r="H9" i="6"/>
</calcChain>
</file>

<file path=xl/sharedStrings.xml><?xml version="1.0" encoding="utf-8"?>
<sst xmlns="http://schemas.openxmlformats.org/spreadsheetml/2006/main" count="108" uniqueCount="28">
  <si>
    <t>I+D E INNOVACIÓN</t>
  </si>
  <si>
    <t>1. Investigación y desarrollo</t>
  </si>
  <si>
    <t>Total sectores</t>
  </si>
  <si>
    <t>Sector Empresas e IPSFL</t>
  </si>
  <si>
    <t>Sector Administración Pública</t>
  </si>
  <si>
    <t>Sector Enseñanza Superior</t>
  </si>
  <si>
    <t>Extremadura</t>
  </si>
  <si>
    <t>Sectores</t>
  </si>
  <si>
    <t>Sector Empresas</t>
  </si>
  <si>
    <t>CIENCIA Y TECNOLOGÍA</t>
  </si>
  <si>
    <t>Unidad: Número</t>
  </si>
  <si>
    <t>Hombres</t>
  </si>
  <si>
    <t>Mujeres</t>
  </si>
  <si>
    <t>…</t>
  </si>
  <si>
    <t>Nota: ECJ= Equivalencia a jornada completa
           (…) dato protegido por secreto estadístico</t>
  </si>
  <si>
    <t>Fuente: Elaborado por el Instituto de Estadística de Extremadura (IEEX) a partir de datos facilitados por el INE. Estadística sobre actividades en I+D</t>
  </si>
  <si>
    <t>Fuente: Elaborado por el Instituto de Estadística de Extremadura (IEEX) a partir de datos facilitados por el INE. Estadística sobre el uso de biotecnología</t>
  </si>
  <si>
    <t>ESTADÍSTICAS DE GÉNERO</t>
  </si>
  <si>
    <t>* Personal I+D.ECJ por sectores y sexo</t>
  </si>
  <si>
    <t>* Personal I+D.ECJ. Investigadores por sectores y sexo</t>
  </si>
  <si>
    <t>* Personal I+D.ECJ. Biotecnología por sectores y sexo</t>
  </si>
  <si>
    <t>* Personal I+D.ECJ. Biotecnología.Investigadores por sectores y sexo</t>
  </si>
  <si>
    <t>Personal I+D.ECJ por sectores y sexo. Extremadura</t>
  </si>
  <si>
    <t>Personal I+D.ECJ. Investigadores por sectores y sexo. Extremadura</t>
  </si>
  <si>
    <t>Personal I+D.ECJ. Biotecnología por sectores y sexo. Extremadura</t>
  </si>
  <si>
    <t>Personal I+D.ECJ. Biotecnología. Investigadores por sectores y sexo. Extremadura</t>
  </si>
  <si>
    <t>Sector IPSFL</t>
  </si>
  <si>
    <t>Resto de sectores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</si>
</sst>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Calibri"/>
      <family val="2"/>
    </font>
    <font>
      <sz val="9"/>
      <color indexed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4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Arial"/>
      <family val="2"/>
    </font>
    <font>
      <sz val="20"/>
      <color theme="0"/>
      <name val="Algerian"/>
      <family val="5"/>
    </font>
    <font>
      <b/>
      <sz val="16"/>
      <name val="Calibri"/>
      <family val="2"/>
      <scheme val="minor"/>
    </font>
    <font>
      <sz val="18"/>
      <color theme="0" tint="-0.34998626667073579"/>
      <name val="Algerian"/>
      <family val="5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CCFF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64"/>
      </top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64"/>
      </left>
      <right style="thin">
        <color indexed="9"/>
      </right>
      <top/>
      <bottom style="thin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64"/>
      </right>
      <top style="thin">
        <color indexed="9"/>
      </top>
      <bottom/>
      <diagonal/>
    </border>
    <border>
      <left/>
      <right style="thin">
        <color indexed="64"/>
      </right>
      <top style="thin">
        <color indexed="9"/>
      </top>
      <bottom/>
      <diagonal/>
    </border>
  </borders>
  <cellStyleXfs count="5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 applyNumberFormat="0" applyFont="0" applyFill="0" applyBorder="0" applyAlignment="0" applyProtection="0"/>
    <xf numFmtId="0" fontId="1" fillId="0" borderId="0"/>
    <xf numFmtId="0" fontId="5" fillId="0" borderId="0"/>
  </cellStyleXfs>
  <cellXfs count="37">
    <xf numFmtId="0" fontId="0" fillId="0" borderId="0" xfId="0"/>
    <xf numFmtId="0" fontId="7" fillId="0" borderId="0" xfId="0" applyFont="1"/>
    <xf numFmtId="0" fontId="1" fillId="0" borderId="0" xfId="2" applyNumberFormat="1" applyFont="1" applyFill="1" applyBorder="1" applyAlignment="1"/>
    <xf numFmtId="0" fontId="8" fillId="0" borderId="0" xfId="0" applyFont="1"/>
    <xf numFmtId="0" fontId="9" fillId="0" borderId="0" xfId="0" applyFont="1"/>
    <xf numFmtId="0" fontId="10" fillId="2" borderId="0" xfId="0" applyFont="1" applyFill="1"/>
    <xf numFmtId="0" fontId="11" fillId="2" borderId="0" xfId="0" applyFont="1" applyFill="1"/>
    <xf numFmtId="0" fontId="12" fillId="3" borderId="1" xfId="2" applyNumberFormat="1" applyFont="1" applyFill="1" applyBorder="1" applyAlignment="1">
      <alignment horizontal="center" vertical="center"/>
    </xf>
    <xf numFmtId="0" fontId="2" fillId="4" borderId="2" xfId="2" applyNumberFormat="1" applyFont="1" applyFill="1" applyBorder="1" applyAlignment="1">
      <alignment horizontal="left" vertical="center"/>
    </xf>
    <xf numFmtId="49" fontId="2" fillId="4" borderId="2" xfId="2" applyNumberFormat="1" applyFont="1" applyFill="1" applyBorder="1" applyAlignment="1">
      <alignment horizontal="left" vertical="center" wrapText="1"/>
    </xf>
    <xf numFmtId="3" fontId="4" fillId="0" borderId="3" xfId="3" applyNumberFormat="1" applyFont="1" applyBorder="1" applyAlignment="1">
      <alignment horizontal="right"/>
    </xf>
    <xf numFmtId="3" fontId="4" fillId="0" borderId="4" xfId="3" applyNumberFormat="1" applyFont="1" applyBorder="1" applyAlignment="1">
      <alignment horizontal="right"/>
    </xf>
    <xf numFmtId="3" fontId="4" fillId="0" borderId="5" xfId="3" applyNumberFormat="1" applyFont="1" applyBorder="1" applyAlignment="1">
      <alignment horizontal="right"/>
    </xf>
    <xf numFmtId="3" fontId="4" fillId="0" borderId="6" xfId="3" applyNumberFormat="1" applyFont="1" applyBorder="1" applyAlignment="1">
      <alignment horizontal="right"/>
    </xf>
    <xf numFmtId="3" fontId="4" fillId="0" borderId="7" xfId="3" applyNumberFormat="1" applyFont="1" applyBorder="1" applyAlignment="1">
      <alignment horizontal="right"/>
    </xf>
    <xf numFmtId="3" fontId="4" fillId="0" borderId="8" xfId="3" applyNumberFormat="1" applyFont="1" applyBorder="1" applyAlignment="1">
      <alignment horizontal="right"/>
    </xf>
    <xf numFmtId="3" fontId="4" fillId="0" borderId="9" xfId="3" applyNumberFormat="1" applyFont="1" applyBorder="1" applyAlignment="1">
      <alignment horizontal="right"/>
    </xf>
    <xf numFmtId="3" fontId="4" fillId="0" borderId="10" xfId="3" applyNumberFormat="1" applyFont="1" applyBorder="1" applyAlignment="1">
      <alignment horizontal="right"/>
    </xf>
    <xf numFmtId="3" fontId="4" fillId="0" borderId="11" xfId="3" applyNumberFormat="1" applyFont="1" applyBorder="1" applyAlignment="1">
      <alignment horizontal="right"/>
    </xf>
    <xf numFmtId="0" fontId="2" fillId="5" borderId="12" xfId="2" applyNumberFormat="1" applyFont="1" applyFill="1" applyBorder="1" applyAlignment="1">
      <alignment horizontal="center" vertical="center"/>
    </xf>
    <xf numFmtId="3" fontId="4" fillId="0" borderId="13" xfId="3" applyNumberFormat="1" applyFont="1" applyBorder="1" applyAlignment="1">
      <alignment horizontal="right"/>
    </xf>
    <xf numFmtId="0" fontId="2" fillId="5" borderId="14" xfId="2" applyNumberFormat="1" applyFont="1" applyFill="1" applyBorder="1" applyAlignment="1">
      <alignment horizontal="center" vertical="center"/>
    </xf>
    <xf numFmtId="3" fontId="4" fillId="0" borderId="19" xfId="3" applyNumberFormat="1" applyFont="1" applyBorder="1" applyAlignment="1">
      <alignment horizontal="right"/>
    </xf>
    <xf numFmtId="3" fontId="4" fillId="0" borderId="20" xfId="3" applyNumberFormat="1" applyFont="1" applyBorder="1" applyAlignment="1">
      <alignment horizontal="right"/>
    </xf>
    <xf numFmtId="3" fontId="4" fillId="0" borderId="21" xfId="3" applyNumberFormat="1" applyFont="1" applyBorder="1" applyAlignment="1">
      <alignment horizontal="right"/>
    </xf>
    <xf numFmtId="0" fontId="13" fillId="3" borderId="0" xfId="0" applyFont="1" applyFill="1" applyAlignment="1">
      <alignment horizontal="center" vertical="center"/>
    </xf>
    <xf numFmtId="0" fontId="14" fillId="4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2" fillId="4" borderId="16" xfId="2" applyNumberFormat="1" applyFont="1" applyFill="1" applyBorder="1" applyAlignment="1">
      <alignment horizontal="center" vertical="center"/>
    </xf>
    <xf numFmtId="0" fontId="2" fillId="4" borderId="18" xfId="2" applyNumberFormat="1" applyFont="1" applyFill="1" applyBorder="1" applyAlignment="1">
      <alignment horizontal="center" vertical="center"/>
    </xf>
    <xf numFmtId="0" fontId="12" fillId="3" borderId="0" xfId="2" applyNumberFormat="1" applyFont="1" applyFill="1" applyBorder="1" applyAlignment="1">
      <alignment horizontal="center" vertical="center"/>
    </xf>
    <xf numFmtId="0" fontId="2" fillId="4" borderId="2" xfId="2" applyNumberFormat="1" applyFont="1" applyFill="1" applyBorder="1" applyAlignment="1">
      <alignment horizontal="center" vertical="center"/>
    </xf>
    <xf numFmtId="0" fontId="2" fillId="4" borderId="15" xfId="2" applyNumberFormat="1" applyFont="1" applyFill="1" applyBorder="1" applyAlignment="1">
      <alignment horizontal="center" vertical="center"/>
    </xf>
    <xf numFmtId="0" fontId="2" fillId="4" borderId="17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wrapText="1"/>
    </xf>
    <xf numFmtId="0" fontId="8" fillId="0" borderId="0" xfId="0" applyFont="1" applyFill="1"/>
    <xf numFmtId="0" fontId="12" fillId="0" borderId="0" xfId="2" applyNumberFormat="1" applyFont="1" applyFill="1" applyBorder="1" applyAlignment="1">
      <alignment vertical="center"/>
    </xf>
  </cellXfs>
  <cellStyles count="5">
    <cellStyle name="Hipervínculo 2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786765</xdr:colOff>
      <xdr:row>8</xdr:row>
      <xdr:rowOff>7620</xdr:rowOff>
    </xdr:from>
    <xdr:to>
      <xdr:col>1</xdr:col>
      <xdr:colOff>674349</xdr:colOff>
      <xdr:row>8</xdr:row>
      <xdr:rowOff>193820</xdr:rowOff>
    </xdr:to>
    <xdr:sp macro="" textlink="">
      <xdr:nvSpPr>
        <xdr:cNvPr id="2" name="Flecha: a la derecha 1">
          <a:extLst>
            <a:ext uri="{FF2B5EF4-FFF2-40B4-BE49-F238E27FC236}">
              <a16:creationId xmlns:a16="http://schemas.microsoft.com/office/drawing/2014/main" id="{123E6FF9-97E5-6B8D-5958-0D787EC934E8}"/>
            </a:ext>
          </a:extLst>
        </xdr:cNvPr>
        <xdr:cNvSpPr/>
      </xdr:nvSpPr>
      <xdr:spPr>
        <a:xfrm>
          <a:off x="784860" y="1524000"/>
          <a:ext cx="678180" cy="176400"/>
        </a:xfrm>
        <a:prstGeom prst="rightArrow">
          <a:avLst/>
        </a:prstGeom>
        <a:solidFill>
          <a:schemeClr val="accent3"/>
        </a:solidFill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ES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"/>
  <sheetViews>
    <sheetView tabSelected="1" workbookViewId="0">
      <selection activeCell="A5" sqref="A5:Q5"/>
    </sheetView>
  </sheetViews>
  <sheetFormatPr baseColWidth="10" defaultRowHeight="14.4" x14ac:dyDescent="0.3"/>
  <sheetData>
    <row r="1" spans="1:17" ht="15" customHeight="1" x14ac:dyDescent="0.3">
      <c r="A1" s="25" t="s">
        <v>17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7" ht="15" customHeight="1" x14ac:dyDescent="0.3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7" ht="15" customHeight="1" x14ac:dyDescent="0.3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7" ht="25.2" x14ac:dyDescent="0.5">
      <c r="A4" s="27" t="s">
        <v>9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1:17" ht="21" x14ac:dyDescent="0.4">
      <c r="A5" s="26" t="s">
        <v>0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</row>
    <row r="9" spans="1:17" ht="18" x14ac:dyDescent="0.35">
      <c r="C9" s="1" t="s">
        <v>1</v>
      </c>
    </row>
    <row r="10" spans="1:17" x14ac:dyDescent="0.3">
      <c r="C10" t="s">
        <v>18</v>
      </c>
    </row>
    <row r="11" spans="1:17" x14ac:dyDescent="0.3">
      <c r="C11" t="s">
        <v>19</v>
      </c>
    </row>
    <row r="12" spans="1:17" x14ac:dyDescent="0.3">
      <c r="C12" t="s">
        <v>20</v>
      </c>
    </row>
    <row r="13" spans="1:17" x14ac:dyDescent="0.3">
      <c r="C13" t="s">
        <v>21</v>
      </c>
    </row>
  </sheetData>
  <mergeCells count="3">
    <mergeCell ref="A1:Q3"/>
    <mergeCell ref="A5:Q5"/>
    <mergeCell ref="A4:Q4"/>
  </mergeCells>
  <hyperlinks>
    <hyperlink ref="C9" location="'1'!A1" display="1. Población por sexo, edad, relación lugar de nacimiento y tamaño municipio de residencia" xr:uid="{00000000-0004-0000-0000-000000000000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O63"/>
  <sheetViews>
    <sheetView zoomScaleNormal="100" workbookViewId="0">
      <selection activeCell="N27" sqref="N27:O32"/>
    </sheetView>
  </sheetViews>
  <sheetFormatPr baseColWidth="10" defaultColWidth="13.33203125" defaultRowHeight="13.8" x14ac:dyDescent="0.3"/>
  <cols>
    <col min="1" max="1" width="24" style="3" customWidth="1"/>
    <col min="2" max="16384" width="13.33203125" style="3"/>
  </cols>
  <sheetData>
    <row r="3" spans="1:15" ht="18" x14ac:dyDescent="0.35">
      <c r="A3" s="5" t="s">
        <v>22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6" spans="1:15" x14ac:dyDescent="0.3">
      <c r="A6" s="2"/>
      <c r="B6" s="30" t="s">
        <v>6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x14ac:dyDescent="0.3">
      <c r="A7" s="2"/>
      <c r="B7" s="31">
        <v>2005</v>
      </c>
      <c r="C7" s="32"/>
      <c r="D7" s="31">
        <v>2010</v>
      </c>
      <c r="E7" s="32"/>
      <c r="F7" s="28">
        <v>2015</v>
      </c>
      <c r="G7" s="33"/>
      <c r="H7" s="28">
        <v>2020</v>
      </c>
      <c r="I7" s="29"/>
      <c r="J7" s="28">
        <v>2021</v>
      </c>
      <c r="K7" s="29"/>
      <c r="L7" s="28">
        <v>2022</v>
      </c>
      <c r="M7" s="29"/>
      <c r="N7" s="28">
        <v>2023</v>
      </c>
      <c r="O7" s="29"/>
    </row>
    <row r="8" spans="1:15" x14ac:dyDescent="0.3">
      <c r="A8" s="7" t="s">
        <v>7</v>
      </c>
      <c r="B8" s="19" t="s">
        <v>11</v>
      </c>
      <c r="C8" s="19" t="s">
        <v>12</v>
      </c>
      <c r="D8" s="19" t="s">
        <v>11</v>
      </c>
      <c r="E8" s="19" t="s">
        <v>12</v>
      </c>
      <c r="F8" s="19" t="s">
        <v>11</v>
      </c>
      <c r="G8" s="19" t="s">
        <v>12</v>
      </c>
      <c r="H8" s="19" t="s">
        <v>11</v>
      </c>
      <c r="I8" s="19" t="s">
        <v>12</v>
      </c>
      <c r="J8" s="19" t="s">
        <v>11</v>
      </c>
      <c r="K8" s="19" t="s">
        <v>12</v>
      </c>
      <c r="L8" s="19" t="s">
        <v>11</v>
      </c>
      <c r="M8" s="19" t="s">
        <v>12</v>
      </c>
      <c r="N8" s="19" t="s">
        <v>11</v>
      </c>
      <c r="O8" s="19" t="s">
        <v>12</v>
      </c>
    </row>
    <row r="9" spans="1:15" x14ac:dyDescent="0.3">
      <c r="A9" s="8" t="s">
        <v>2</v>
      </c>
      <c r="B9" s="13">
        <v>2567.6999999999998</v>
      </c>
      <c r="C9" s="14">
        <v>568.20000000000005</v>
      </c>
      <c r="D9" s="13">
        <v>1435.8000000000002</v>
      </c>
      <c r="E9" s="10">
        <v>966.5</v>
      </c>
      <c r="F9" s="13">
        <v>1229.5999999999999</v>
      </c>
      <c r="G9" s="10">
        <v>748.1</v>
      </c>
      <c r="H9" s="13">
        <f>2647-I9</f>
        <v>1614.4</v>
      </c>
      <c r="I9" s="10">
        <v>1032.5999999999999</v>
      </c>
      <c r="J9" s="13">
        <f>2766.2-K9</f>
        <v>1661.3999999999999</v>
      </c>
      <c r="K9" s="10">
        <v>1104.8</v>
      </c>
      <c r="L9" s="13">
        <f>2979.3-M9</f>
        <v>1769.3000000000002</v>
      </c>
      <c r="M9" s="10">
        <v>1210</v>
      </c>
      <c r="N9" s="13">
        <f>2654.6-O9</f>
        <v>1597.6999999999998</v>
      </c>
      <c r="O9" s="10">
        <v>1056.9000000000001</v>
      </c>
    </row>
    <row r="10" spans="1:15" x14ac:dyDescent="0.3">
      <c r="A10" s="8" t="s">
        <v>3</v>
      </c>
      <c r="B10" s="15">
        <v>555.6</v>
      </c>
      <c r="C10" s="16">
        <v>92.4</v>
      </c>
      <c r="D10" s="15">
        <v>300.5</v>
      </c>
      <c r="E10" s="11">
        <v>141.30000000000001</v>
      </c>
      <c r="F10" s="15">
        <v>295.8</v>
      </c>
      <c r="G10" s="11">
        <v>137.80000000000001</v>
      </c>
      <c r="H10" s="15">
        <f>652-I10</f>
        <v>467.5</v>
      </c>
      <c r="I10" s="11">
        <v>184.5</v>
      </c>
      <c r="J10" s="15">
        <f>692.3-K10</f>
        <v>479.29999999999995</v>
      </c>
      <c r="K10" s="11">
        <v>213</v>
      </c>
      <c r="L10" s="15"/>
      <c r="M10" s="11"/>
      <c r="N10" s="15"/>
      <c r="O10" s="11"/>
    </row>
    <row r="11" spans="1:15" x14ac:dyDescent="0.3">
      <c r="A11" s="8" t="s">
        <v>8</v>
      </c>
      <c r="B11" s="22"/>
      <c r="C11" s="23"/>
      <c r="D11" s="22"/>
      <c r="E11" s="24"/>
      <c r="F11" s="22"/>
      <c r="G11" s="24"/>
      <c r="H11" s="22"/>
      <c r="I11" s="24"/>
      <c r="J11" s="22"/>
      <c r="K11" s="24"/>
      <c r="L11" s="15">
        <f>832.1-M11</f>
        <v>565.70000000000005</v>
      </c>
      <c r="M11" s="11">
        <v>266.39999999999998</v>
      </c>
      <c r="N11" s="15">
        <f>771.8-O11</f>
        <v>542.19999999999993</v>
      </c>
      <c r="O11" s="11">
        <v>229.6</v>
      </c>
    </row>
    <row r="12" spans="1:15" x14ac:dyDescent="0.3">
      <c r="A12" s="9" t="s">
        <v>26</v>
      </c>
      <c r="B12" s="22"/>
      <c r="C12" s="23"/>
      <c r="D12" s="22"/>
      <c r="E12" s="24"/>
      <c r="F12" s="22"/>
      <c r="G12" s="24"/>
      <c r="H12" s="22"/>
      <c r="I12" s="24"/>
      <c r="J12" s="22"/>
      <c r="K12" s="24"/>
      <c r="L12" s="22" t="s">
        <v>13</v>
      </c>
      <c r="M12" s="24" t="s">
        <v>13</v>
      </c>
      <c r="N12" s="22" t="s">
        <v>13</v>
      </c>
      <c r="O12" s="24" t="s">
        <v>13</v>
      </c>
    </row>
    <row r="13" spans="1:15" ht="26.4" x14ac:dyDescent="0.3">
      <c r="A13" s="9" t="s">
        <v>4</v>
      </c>
      <c r="B13" s="15">
        <v>554.5</v>
      </c>
      <c r="C13" s="16">
        <v>117.9</v>
      </c>
      <c r="D13" s="15">
        <v>355.09999999999997</v>
      </c>
      <c r="E13" s="11">
        <v>305.2</v>
      </c>
      <c r="F13" s="15">
        <v>331.19999999999993</v>
      </c>
      <c r="G13" s="11">
        <v>215.6</v>
      </c>
      <c r="H13" s="15">
        <f>610.9-I13</f>
        <v>306.2</v>
      </c>
      <c r="I13" s="11">
        <v>304.7</v>
      </c>
      <c r="J13" s="15">
        <f>626.5-K13</f>
        <v>324.3</v>
      </c>
      <c r="K13" s="11">
        <v>302.2</v>
      </c>
      <c r="L13" s="15">
        <f>619.3-M13</f>
        <v>308.29999999999995</v>
      </c>
      <c r="M13" s="11">
        <v>311</v>
      </c>
      <c r="N13" s="15">
        <f>647.9-O13</f>
        <v>325.09999999999997</v>
      </c>
      <c r="O13" s="11">
        <v>322.8</v>
      </c>
    </row>
    <row r="14" spans="1:15" ht="26.4" x14ac:dyDescent="0.3">
      <c r="A14" s="9" t="s">
        <v>5</v>
      </c>
      <c r="B14" s="17">
        <v>1457.6</v>
      </c>
      <c r="C14" s="18">
        <v>357.9</v>
      </c>
      <c r="D14" s="17">
        <v>780.2</v>
      </c>
      <c r="E14" s="12">
        <v>520</v>
      </c>
      <c r="F14" s="17">
        <v>602.59999999999991</v>
      </c>
      <c r="G14" s="12">
        <v>394.7</v>
      </c>
      <c r="H14" s="17" t="s">
        <v>13</v>
      </c>
      <c r="I14" s="12" t="s">
        <v>13</v>
      </c>
      <c r="J14" s="17" t="s">
        <v>13</v>
      </c>
      <c r="K14" s="12" t="s">
        <v>13</v>
      </c>
      <c r="L14" s="17" t="s">
        <v>13</v>
      </c>
      <c r="M14" s="12" t="s">
        <v>13</v>
      </c>
      <c r="N14" s="17" t="s">
        <v>13</v>
      </c>
      <c r="O14" s="12" t="s">
        <v>13</v>
      </c>
    </row>
    <row r="15" spans="1:15" x14ac:dyDescent="0.3">
      <c r="A15" s="4" t="s">
        <v>10</v>
      </c>
    </row>
    <row r="17" spans="1:15" ht="26.4" customHeight="1" x14ac:dyDescent="0.3">
      <c r="A17" s="34" t="s">
        <v>14</v>
      </c>
      <c r="B17" s="34"/>
      <c r="C17" s="34"/>
      <c r="D17" s="34"/>
      <c r="E17" s="34"/>
      <c r="F17" s="34"/>
      <c r="G17" s="34"/>
      <c r="H17" s="34"/>
      <c r="I17" s="34"/>
    </row>
    <row r="19" spans="1:15" x14ac:dyDescent="0.3">
      <c r="A19" s="4" t="s">
        <v>15</v>
      </c>
    </row>
    <row r="21" spans="1:15" ht="18" x14ac:dyDescent="0.35">
      <c r="A21" s="5" t="s">
        <v>23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4" spans="1:15" x14ac:dyDescent="0.3">
      <c r="A24" s="2"/>
      <c r="B24" s="30" t="s">
        <v>6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</row>
    <row r="25" spans="1:15" x14ac:dyDescent="0.3">
      <c r="A25" s="2"/>
      <c r="B25" s="31">
        <v>2005</v>
      </c>
      <c r="C25" s="32"/>
      <c r="D25" s="31">
        <v>2010</v>
      </c>
      <c r="E25" s="32"/>
      <c r="F25" s="28">
        <v>2015</v>
      </c>
      <c r="G25" s="33"/>
      <c r="H25" s="28">
        <v>2020</v>
      </c>
      <c r="I25" s="29"/>
      <c r="J25" s="28">
        <v>2021</v>
      </c>
      <c r="K25" s="29"/>
      <c r="L25" s="28">
        <v>2022</v>
      </c>
      <c r="M25" s="29"/>
      <c r="N25" s="28">
        <v>2023</v>
      </c>
      <c r="O25" s="29"/>
    </row>
    <row r="26" spans="1:15" x14ac:dyDescent="0.3">
      <c r="A26" s="7" t="s">
        <v>7</v>
      </c>
      <c r="B26" s="19" t="s">
        <v>11</v>
      </c>
      <c r="C26" s="19" t="s">
        <v>12</v>
      </c>
      <c r="D26" s="19" t="s">
        <v>11</v>
      </c>
      <c r="E26" s="19" t="s">
        <v>12</v>
      </c>
      <c r="F26" s="19" t="s">
        <v>11</v>
      </c>
      <c r="G26" s="19" t="s">
        <v>12</v>
      </c>
      <c r="H26" s="19" t="s">
        <v>11</v>
      </c>
      <c r="I26" s="19" t="s">
        <v>12</v>
      </c>
      <c r="J26" s="19" t="s">
        <v>11</v>
      </c>
      <c r="K26" s="19" t="s">
        <v>12</v>
      </c>
      <c r="L26" s="19" t="s">
        <v>11</v>
      </c>
      <c r="M26" s="19" t="s">
        <v>12</v>
      </c>
      <c r="N26" s="19" t="s">
        <v>11</v>
      </c>
      <c r="O26" s="19" t="s">
        <v>12</v>
      </c>
    </row>
    <row r="27" spans="1:15" x14ac:dyDescent="0.3">
      <c r="A27" s="8" t="s">
        <v>2</v>
      </c>
      <c r="B27" s="13">
        <v>1741.8</v>
      </c>
      <c r="C27" s="14">
        <v>370.2</v>
      </c>
      <c r="D27" s="13">
        <v>885.8</v>
      </c>
      <c r="E27" s="10">
        <v>558.70000000000005</v>
      </c>
      <c r="F27" s="13">
        <v>786.8</v>
      </c>
      <c r="G27" s="10">
        <v>512.29999999999995</v>
      </c>
      <c r="H27" s="13">
        <f>1863.5-I27</f>
        <v>1155.5999999999999</v>
      </c>
      <c r="I27" s="10">
        <v>707.9</v>
      </c>
      <c r="J27" s="13">
        <f>1867.6-K27</f>
        <v>1134.5999999999999</v>
      </c>
      <c r="K27" s="10">
        <v>733</v>
      </c>
      <c r="L27" s="13">
        <f>1994.2-M27</f>
        <v>1187.9000000000001</v>
      </c>
      <c r="M27" s="10">
        <v>806.3</v>
      </c>
      <c r="N27" s="13">
        <f>1786.3-O27</f>
        <v>1107.4000000000001</v>
      </c>
      <c r="O27" s="10">
        <v>678.9</v>
      </c>
    </row>
    <row r="28" spans="1:15" x14ac:dyDescent="0.3">
      <c r="A28" s="8" t="s">
        <v>3</v>
      </c>
      <c r="B28" s="15">
        <v>113.70000000000002</v>
      </c>
      <c r="C28" s="16">
        <v>36.1</v>
      </c>
      <c r="D28" s="15">
        <v>123.8</v>
      </c>
      <c r="E28" s="11">
        <v>63.8</v>
      </c>
      <c r="F28" s="15">
        <v>124.99999999999999</v>
      </c>
      <c r="G28" s="11">
        <v>60.7</v>
      </c>
      <c r="H28" s="15">
        <f>314.4-I28</f>
        <v>231.2</v>
      </c>
      <c r="I28" s="11">
        <v>83.2</v>
      </c>
      <c r="J28" s="15">
        <f>329.4-K28</f>
        <v>217.79999999999998</v>
      </c>
      <c r="K28" s="11">
        <v>111.6</v>
      </c>
      <c r="L28" s="15"/>
      <c r="M28" s="11"/>
      <c r="N28" s="15"/>
      <c r="O28" s="11"/>
    </row>
    <row r="29" spans="1:15" x14ac:dyDescent="0.3">
      <c r="A29" s="8" t="s">
        <v>8</v>
      </c>
      <c r="B29" s="22"/>
      <c r="C29" s="23"/>
      <c r="D29" s="22"/>
      <c r="E29" s="24"/>
      <c r="F29" s="22"/>
      <c r="G29" s="24"/>
      <c r="H29" s="22"/>
      <c r="I29" s="24"/>
      <c r="J29" s="22"/>
      <c r="K29" s="24"/>
      <c r="L29" s="22">
        <f>397.5-M29</f>
        <v>249.7</v>
      </c>
      <c r="M29" s="24">
        <v>147.80000000000001</v>
      </c>
      <c r="N29" s="22">
        <f>372.3-O29</f>
        <v>272</v>
      </c>
      <c r="O29" s="24">
        <v>100.3</v>
      </c>
    </row>
    <row r="30" spans="1:15" x14ac:dyDescent="0.3">
      <c r="A30" s="9" t="s">
        <v>26</v>
      </c>
      <c r="B30" s="22"/>
      <c r="C30" s="23"/>
      <c r="D30" s="22"/>
      <c r="E30" s="24"/>
      <c r="F30" s="22"/>
      <c r="G30" s="24"/>
      <c r="H30" s="22"/>
      <c r="I30" s="24"/>
      <c r="J30" s="22"/>
      <c r="K30" s="24"/>
      <c r="L30" s="22" t="s">
        <v>13</v>
      </c>
      <c r="M30" s="24" t="s">
        <v>13</v>
      </c>
      <c r="N30" s="22" t="s">
        <v>13</v>
      </c>
      <c r="O30" s="24" t="s">
        <v>13</v>
      </c>
    </row>
    <row r="31" spans="1:15" ht="26.4" x14ac:dyDescent="0.3">
      <c r="A31" s="9" t="s">
        <v>4</v>
      </c>
      <c r="B31" s="15">
        <v>99.100000000000009</v>
      </c>
      <c r="C31" s="16">
        <v>55.8</v>
      </c>
      <c r="D31" s="15">
        <v>124.80000000000001</v>
      </c>
      <c r="E31" s="11">
        <v>101.5</v>
      </c>
      <c r="F31" s="15">
        <v>124.99999999999999</v>
      </c>
      <c r="G31" s="11">
        <v>110.7</v>
      </c>
      <c r="H31" s="15">
        <f>248.6-I31</f>
        <v>126.3</v>
      </c>
      <c r="I31" s="11">
        <v>122.3</v>
      </c>
      <c r="J31" s="15">
        <f>259.4-K31</f>
        <v>130.49999999999997</v>
      </c>
      <c r="K31" s="11">
        <v>128.9</v>
      </c>
      <c r="L31" s="15">
        <f>250-M31</f>
        <v>117.9</v>
      </c>
      <c r="M31" s="11">
        <v>132.1</v>
      </c>
      <c r="N31" s="15">
        <f>284.4-O31</f>
        <v>135.09999999999997</v>
      </c>
      <c r="O31" s="11">
        <v>149.30000000000001</v>
      </c>
    </row>
    <row r="32" spans="1:15" ht="26.4" x14ac:dyDescent="0.3">
      <c r="A32" s="9" t="s">
        <v>5</v>
      </c>
      <c r="B32" s="17">
        <v>472.99999999999994</v>
      </c>
      <c r="C32" s="18">
        <v>278.3</v>
      </c>
      <c r="D32" s="17">
        <v>637.19999999999993</v>
      </c>
      <c r="E32" s="12">
        <v>393.4</v>
      </c>
      <c r="F32" s="17">
        <v>536.80000000000007</v>
      </c>
      <c r="G32" s="12">
        <v>340.9</v>
      </c>
      <c r="H32" s="17" t="s">
        <v>13</v>
      </c>
      <c r="I32" s="12" t="s">
        <v>13</v>
      </c>
      <c r="J32" s="17" t="s">
        <v>13</v>
      </c>
      <c r="K32" s="12" t="s">
        <v>13</v>
      </c>
      <c r="L32" s="17" t="s">
        <v>13</v>
      </c>
      <c r="M32" s="12" t="s">
        <v>13</v>
      </c>
      <c r="N32" s="17" t="s">
        <v>13</v>
      </c>
      <c r="O32" s="12" t="s">
        <v>13</v>
      </c>
    </row>
    <row r="33" spans="1:13" x14ac:dyDescent="0.3">
      <c r="A33" s="4" t="s">
        <v>10</v>
      </c>
    </row>
    <row r="35" spans="1:13" ht="27" customHeight="1" x14ac:dyDescent="0.3">
      <c r="A35" s="34" t="s">
        <v>14</v>
      </c>
      <c r="B35" s="34"/>
      <c r="C35" s="34"/>
      <c r="D35" s="34"/>
      <c r="E35" s="34"/>
      <c r="F35" s="34"/>
      <c r="G35" s="34"/>
      <c r="H35" s="34"/>
      <c r="I35" s="34"/>
    </row>
    <row r="37" spans="1:13" x14ac:dyDescent="0.3">
      <c r="A37" s="4" t="s">
        <v>15</v>
      </c>
    </row>
    <row r="38" spans="1:13" x14ac:dyDescent="0.3">
      <c r="A38" s="4"/>
    </row>
    <row r="39" spans="1:13" ht="18" x14ac:dyDescent="0.35">
      <c r="A39" s="5" t="s">
        <v>24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  <row r="42" spans="1:13" x14ac:dyDescent="0.3">
      <c r="A42" s="2"/>
      <c r="B42" s="30" t="s">
        <v>6</v>
      </c>
      <c r="C42" s="30"/>
      <c r="D42" s="30"/>
      <c r="E42" s="30"/>
    </row>
    <row r="43" spans="1:13" x14ac:dyDescent="0.3">
      <c r="A43" s="2"/>
      <c r="B43" s="28">
        <v>2022</v>
      </c>
      <c r="C43" s="29"/>
      <c r="D43" s="28">
        <v>2023</v>
      </c>
      <c r="E43" s="29"/>
    </row>
    <row r="44" spans="1:13" x14ac:dyDescent="0.3">
      <c r="A44" s="7" t="s">
        <v>7</v>
      </c>
      <c r="B44" s="21" t="s">
        <v>11</v>
      </c>
      <c r="C44" s="19" t="s">
        <v>12</v>
      </c>
      <c r="D44" s="21" t="s">
        <v>11</v>
      </c>
      <c r="E44" s="19" t="s">
        <v>12</v>
      </c>
    </row>
    <row r="45" spans="1:13" x14ac:dyDescent="0.3">
      <c r="A45" s="8" t="s">
        <v>2</v>
      </c>
      <c r="B45" s="20">
        <f>109.6-C45</f>
        <v>60.399999999999991</v>
      </c>
      <c r="C45" s="10">
        <v>49.2</v>
      </c>
      <c r="D45" s="20">
        <f>55.6-E45</f>
        <v>23.6</v>
      </c>
      <c r="E45" s="10">
        <v>32</v>
      </c>
    </row>
    <row r="46" spans="1:13" x14ac:dyDescent="0.3">
      <c r="A46" s="8" t="s">
        <v>8</v>
      </c>
      <c r="B46" s="15">
        <f>87.6-C46</f>
        <v>54.399999999999991</v>
      </c>
      <c r="C46" s="11">
        <v>33.200000000000003</v>
      </c>
      <c r="D46" s="15">
        <f>36.6-E46</f>
        <v>21.5</v>
      </c>
      <c r="E46" s="11">
        <v>15.1</v>
      </c>
    </row>
    <row r="47" spans="1:13" x14ac:dyDescent="0.3">
      <c r="A47" s="9" t="s">
        <v>27</v>
      </c>
      <c r="B47" s="17">
        <f>22-C47</f>
        <v>6</v>
      </c>
      <c r="C47" s="12">
        <v>16</v>
      </c>
      <c r="D47" s="17">
        <f>19-E47</f>
        <v>2</v>
      </c>
      <c r="E47" s="12">
        <v>17</v>
      </c>
    </row>
    <row r="48" spans="1:13" x14ac:dyDescent="0.3">
      <c r="A48" s="4" t="s">
        <v>10</v>
      </c>
    </row>
    <row r="50" spans="1:13" x14ac:dyDescent="0.3">
      <c r="A50" s="4" t="s">
        <v>16</v>
      </c>
    </row>
    <row r="52" spans="1:13" ht="18" x14ac:dyDescent="0.35">
      <c r="A52" s="5" t="s">
        <v>25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</row>
    <row r="54" spans="1:13" x14ac:dyDescent="0.3">
      <c r="F54" s="35"/>
      <c r="G54" s="35"/>
      <c r="H54" s="35"/>
      <c r="I54" s="35"/>
      <c r="J54" s="35"/>
      <c r="K54" s="35"/>
    </row>
    <row r="55" spans="1:13" x14ac:dyDescent="0.3">
      <c r="A55" s="2"/>
      <c r="B55" s="30" t="s">
        <v>6</v>
      </c>
      <c r="C55" s="30"/>
      <c r="D55" s="30"/>
      <c r="E55" s="30"/>
      <c r="F55" s="36"/>
      <c r="G55" s="36"/>
      <c r="H55" s="36"/>
      <c r="I55" s="36"/>
      <c r="J55" s="36"/>
      <c r="K55" s="36"/>
    </row>
    <row r="56" spans="1:13" x14ac:dyDescent="0.3">
      <c r="A56" s="2"/>
      <c r="B56" s="28">
        <v>2022</v>
      </c>
      <c r="C56" s="29"/>
      <c r="D56" s="28">
        <v>2023</v>
      </c>
      <c r="E56" s="29"/>
      <c r="F56" s="35"/>
      <c r="G56" s="35"/>
      <c r="H56" s="35"/>
      <c r="I56" s="35"/>
      <c r="J56" s="35"/>
      <c r="K56" s="35"/>
    </row>
    <row r="57" spans="1:13" x14ac:dyDescent="0.3">
      <c r="A57" s="7" t="s">
        <v>7</v>
      </c>
      <c r="B57" s="21" t="s">
        <v>11</v>
      </c>
      <c r="C57" s="19" t="s">
        <v>12</v>
      </c>
      <c r="D57" s="21" t="s">
        <v>11</v>
      </c>
      <c r="E57" s="19" t="s">
        <v>12</v>
      </c>
    </row>
    <row r="58" spans="1:13" x14ac:dyDescent="0.3">
      <c r="A58" s="8" t="s">
        <v>2</v>
      </c>
      <c r="B58" s="20">
        <f>51.9-C58</f>
        <v>23</v>
      </c>
      <c r="C58" s="10">
        <v>28.9</v>
      </c>
      <c r="D58" s="20">
        <f>33.3-E58</f>
        <v>15.199999999999996</v>
      </c>
      <c r="E58" s="10">
        <v>18.100000000000001</v>
      </c>
    </row>
    <row r="59" spans="1:13" x14ac:dyDescent="0.3">
      <c r="A59" s="8" t="s">
        <v>8</v>
      </c>
      <c r="B59" s="15">
        <f>36.9-C59</f>
        <v>18</v>
      </c>
      <c r="C59" s="11">
        <v>18.899999999999999</v>
      </c>
      <c r="D59" s="15">
        <f>24.3-E59</f>
        <v>14.200000000000001</v>
      </c>
      <c r="E59" s="11">
        <v>10.1</v>
      </c>
    </row>
    <row r="60" spans="1:13" x14ac:dyDescent="0.3">
      <c r="A60" s="9" t="s">
        <v>27</v>
      </c>
      <c r="B60" s="17">
        <f>15-C60</f>
        <v>5</v>
      </c>
      <c r="C60" s="12">
        <v>10</v>
      </c>
      <c r="D60" s="17">
        <f>9-E60</f>
        <v>1</v>
      </c>
      <c r="E60" s="12">
        <v>8</v>
      </c>
    </row>
    <row r="61" spans="1:13" x14ac:dyDescent="0.3">
      <c r="A61" s="4" t="s">
        <v>10</v>
      </c>
    </row>
    <row r="63" spans="1:13" x14ac:dyDescent="0.3">
      <c r="A63" s="4" t="s">
        <v>16</v>
      </c>
    </row>
  </sheetData>
  <mergeCells count="24">
    <mergeCell ref="N7:O7"/>
    <mergeCell ref="B6:O6"/>
    <mergeCell ref="B24:O24"/>
    <mergeCell ref="B56:C56"/>
    <mergeCell ref="D56:E56"/>
    <mergeCell ref="B43:C43"/>
    <mergeCell ref="D43:E43"/>
    <mergeCell ref="B55:E55"/>
    <mergeCell ref="B42:E42"/>
    <mergeCell ref="N25:O25"/>
    <mergeCell ref="F7:G7"/>
    <mergeCell ref="H7:I7"/>
    <mergeCell ref="B7:C7"/>
    <mergeCell ref="D7:E7"/>
    <mergeCell ref="A35:I35"/>
    <mergeCell ref="B25:C25"/>
    <mergeCell ref="D25:E25"/>
    <mergeCell ref="F25:G25"/>
    <mergeCell ref="L7:M7"/>
    <mergeCell ref="L25:M25"/>
    <mergeCell ref="J25:K25"/>
    <mergeCell ref="A17:I17"/>
    <mergeCell ref="H25:I25"/>
    <mergeCell ref="J7:K7"/>
  </mergeCells>
  <phoneticPr fontId="3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03b520b-5775-4712-8b30-81f833cf4331">
      <Terms xmlns="http://schemas.microsoft.com/office/infopath/2007/PartnerControls"/>
    </lcf76f155ced4ddcb4097134ff3c332f>
    <TaxCatchAll xmlns="5ba3a4a6-c74d-46e6-870a-fbfe133dd39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0FD4C9905C4D641AE9A89C3C422416D" ma:contentTypeVersion="18" ma:contentTypeDescription="Crear nuevo documento." ma:contentTypeScope="" ma:versionID="97f9db165942bd6d4651d6e3d1e297c6">
  <xsd:schema xmlns:xsd="http://www.w3.org/2001/XMLSchema" xmlns:xs="http://www.w3.org/2001/XMLSchema" xmlns:p="http://schemas.microsoft.com/office/2006/metadata/properties" xmlns:ns2="c03b520b-5775-4712-8b30-81f833cf4331" xmlns:ns3="5ba3a4a6-c74d-46e6-870a-fbfe133dd39b" targetNamespace="http://schemas.microsoft.com/office/2006/metadata/properties" ma:root="true" ma:fieldsID="ec27fe596be75c49d159ed3f80bf87b9" ns2:_="" ns3:_="">
    <xsd:import namespace="c03b520b-5775-4712-8b30-81f833cf4331"/>
    <xsd:import namespace="5ba3a4a6-c74d-46e6-870a-fbfe133dd3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b520b-5775-4712-8b30-81f833cf43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96b1f72f-9c07-4021-8abb-002c1b2535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a3a4a6-c74d-46e6-870a-fbfe133dd39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0ef669b-047f-40a0-acd4-10a20dfbdeee}" ma:internalName="TaxCatchAll" ma:showField="CatchAllData" ma:web="5ba3a4a6-c74d-46e6-870a-fbfe133dd3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07AA01-D9C9-4957-A865-CA2CC497B52C}">
  <ds:schemaRefs>
    <ds:schemaRef ds:uri="http://schemas.microsoft.com/office/2006/metadata/properties"/>
    <ds:schemaRef ds:uri="http://schemas.microsoft.com/office/infopath/2007/PartnerControls"/>
    <ds:schemaRef ds:uri="c03b520b-5775-4712-8b30-81f833cf4331"/>
    <ds:schemaRef ds:uri="5ba3a4a6-c74d-46e6-870a-fbfe133dd39b"/>
  </ds:schemaRefs>
</ds:datastoreItem>
</file>

<file path=customXml/itemProps2.xml><?xml version="1.0" encoding="utf-8"?>
<ds:datastoreItem xmlns:ds="http://schemas.openxmlformats.org/officeDocument/2006/customXml" ds:itemID="{30699B44-0E1A-4FAF-B093-E5728FB77F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3b520b-5775-4712-8b30-81f833cf4331"/>
    <ds:schemaRef ds:uri="5ba3a4a6-c74d-46e6-870a-fbfe133dd3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D6B1CBF-F5A0-4496-ACF8-F602E001E4C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ÍNDICE</vt:lpstr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Dominguez Garcia</dc:creator>
  <cp:lastModifiedBy>Carmen Dominguez Garcia</cp:lastModifiedBy>
  <dcterms:created xsi:type="dcterms:W3CDTF">2020-08-19T10:55:17Z</dcterms:created>
  <dcterms:modified xsi:type="dcterms:W3CDTF">2025-03-10T11:27:52Z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0x01010060FD4C9905C4D641AE9A89C3C422416D</vt:lpwstr>
  </property>
</Properties>
</file>