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R345\Info JUSTIFICACION\"/>
    </mc:Choice>
  </mc:AlternateContent>
  <xr:revisionPtr revIDLastSave="0" documentId="13_ncr:1_{A38ABD90-C6FE-4601-9A6A-FEF1D0CB96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CTURAS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10" l="1"/>
  <c r="U2" i="10"/>
  <c r="V34" i="10"/>
  <c r="K30" i="10"/>
  <c r="K26" i="10"/>
  <c r="I30" i="10"/>
  <c r="I26" i="10"/>
  <c r="U30" i="10"/>
  <c r="U26" i="10"/>
  <c r="G34" i="10"/>
  <c r="U22" i="10"/>
  <c r="K22" i="10"/>
  <c r="I22" i="10"/>
  <c r="L18" i="10"/>
  <c r="I18" i="10"/>
  <c r="K18" i="10" s="1"/>
  <c r="U10" i="10"/>
  <c r="L14" i="10"/>
  <c r="L6" i="10"/>
  <c r="I14" i="10"/>
  <c r="L34" i="10" l="1"/>
  <c r="M22" i="10"/>
  <c r="M30" i="10"/>
  <c r="M26" i="10"/>
  <c r="M18" i="10"/>
  <c r="K14" i="10"/>
  <c r="M14" i="10" s="1"/>
  <c r="K10" i="10"/>
  <c r="I10" i="10"/>
  <c r="K6" i="10"/>
  <c r="I6" i="10"/>
  <c r="M6" i="10" s="1"/>
  <c r="K34" i="10" l="1"/>
  <c r="I34" i="10"/>
  <c r="M10" i="10"/>
  <c r="M34" i="10" s="1"/>
  <c r="U6" i="10" l="1"/>
  <c r="U18" i="10"/>
  <c r="U14" i="10"/>
  <c r="U34" i="10" l="1"/>
</calcChain>
</file>

<file path=xl/sharedStrings.xml><?xml version="1.0" encoding="utf-8"?>
<sst xmlns="http://schemas.openxmlformats.org/spreadsheetml/2006/main" count="116" uniqueCount="56">
  <si>
    <t xml:space="preserve">Concepto </t>
  </si>
  <si>
    <t>NIF emisor</t>
  </si>
  <si>
    <t>Emisor</t>
  </si>
  <si>
    <t>Base Imponible*     (€)</t>
  </si>
  <si>
    <t>* Tras la aplicación de descuentos, si procede.</t>
  </si>
  <si>
    <t>Fecha cargo en cuenta ***</t>
  </si>
  <si>
    <t>Fecha vencimiento</t>
  </si>
  <si>
    <t>25% transferencia</t>
  </si>
  <si>
    <t>25% cheque</t>
  </si>
  <si>
    <t>N.º efecto</t>
  </si>
  <si>
    <t>** transferencia, recibo domiciliado, cheque, letra de cambio aceptada, pagaré…</t>
  </si>
  <si>
    <t>transferencia</t>
  </si>
  <si>
    <t>Número de cuenta titularidad del beneficiario de la ayuda</t>
  </si>
  <si>
    <t xml:space="preserve">Datos aportados de los justificantes de pagos realizados </t>
  </si>
  <si>
    <t>Datos aportados de las facturas emitidas</t>
  </si>
  <si>
    <t xml:space="preserve">Importe pagado (€) </t>
  </si>
  <si>
    <t>Periodo liquidación modelo 111</t>
  </si>
  <si>
    <t xml:space="preserve">  </t>
  </si>
  <si>
    <t>25% recibo domicil.</t>
  </si>
  <si>
    <t>Modo de pago **</t>
  </si>
  <si>
    <t>Fecha      emisión</t>
  </si>
  <si>
    <t>Importe pagado (€)</t>
  </si>
  <si>
    <t>Pago número</t>
  </si>
  <si>
    <t>*** fecha valor de la transferencia, del cargo del recibo domiciliado, del descuento del efecto…</t>
  </si>
  <si>
    <r>
      <t>+ Importe</t>
    </r>
    <r>
      <rPr>
        <b/>
        <sz val="11"/>
        <color theme="1"/>
        <rFont val="Calibri"/>
        <family val="2"/>
      </rPr>
      <t> </t>
    </r>
    <r>
      <rPr>
        <b/>
        <sz val="11"/>
        <color rgb="FF000000"/>
        <rFont val="Calibri"/>
        <family val="2"/>
      </rPr>
      <t>IVA        (€)</t>
    </r>
  </si>
  <si>
    <t xml:space="preserve"> = Importe a pagar (€)</t>
  </si>
  <si>
    <t>tipo IVA     (%)</t>
  </si>
  <si>
    <t>tipo IRPF    (%)</t>
  </si>
  <si>
    <t>N.º factura</t>
  </si>
  <si>
    <t xml:space="preserve"> - Retención a cuenta del IRPF     (€)</t>
  </si>
  <si>
    <t xml:space="preserve"> - Retención buena ejecución (Garantía)</t>
  </si>
  <si>
    <t>Ingreso en Hacienda a cuenta del IRPF</t>
  </si>
  <si>
    <t>Liquidación realizada por el beneficiario a cuenta del IRPF</t>
  </si>
  <si>
    <t>AXXXXXX</t>
  </si>
  <si>
    <t>BXXXXXXX</t>
  </si>
  <si>
    <t>XXXXXXXH</t>
  </si>
  <si>
    <t>XXXXXXXX, S.L.</t>
  </si>
  <si>
    <t>XXXXXXX, S.A.</t>
  </si>
  <si>
    <t>ESXXXXXXXXXXXXXXXXXX</t>
  </si>
  <si>
    <t xml:space="preserve">EJ: HONOR. SEGUR. Y SALUD </t>
  </si>
  <si>
    <t>EJ: HONORARIOS INFORME ECCE</t>
  </si>
  <si>
    <t>EJ: CERTIFICACION X SEGÚN PRESUPUESTO XX/201X DE XX/XX/201X REFORMA SALA CALDERAS</t>
  </si>
  <si>
    <t>EJ: CERTIFICACION X SEGÚN PRESUPUESTO XXX/201X DE XX/XX/201X REHABILITACIÓN FACHADAS</t>
  </si>
  <si>
    <t xml:space="preserve">EJ: HONORARIOS DIRECCIÓN DE OBRA </t>
  </si>
  <si>
    <t>XXXXXX</t>
  </si>
  <si>
    <t>XX XXXXX</t>
  </si>
  <si>
    <t>X X 0XXXX</t>
  </si>
  <si>
    <t>1T2021</t>
  </si>
  <si>
    <t>2T2021</t>
  </si>
  <si>
    <t>XXX/202X</t>
  </si>
  <si>
    <t>XX/XX/202X</t>
  </si>
  <si>
    <t>50% transferencia</t>
  </si>
  <si>
    <r>
      <rPr>
        <sz val="11"/>
        <color theme="1"/>
        <rFont val="Calibri"/>
        <family val="2"/>
      </rPr>
      <t>Nº EXPTE. PREE</t>
    </r>
    <r>
      <rPr>
        <b/>
        <sz val="11"/>
        <color theme="1"/>
        <rFont val="Calibri"/>
        <family val="2"/>
      </rPr>
      <t>: RRxxxx</t>
    </r>
  </si>
  <si>
    <t>Firmado: Destinatario último de la ayuda</t>
  </si>
  <si>
    <t>Nombre y apellidos:</t>
  </si>
  <si>
    <t>DNI: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</si>
</sst>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b/>
      <sz val="9"/>
      <color rgb="FFFF0000"/>
      <name val="Calibri"/>
      <family val="2"/>
    </font>
    <font>
      <sz val="9"/>
      <color rgb="FF0000FF"/>
      <name val="Arial"/>
      <family val="2"/>
    </font>
    <font>
      <sz val="9"/>
      <color rgb="FF0000FF"/>
      <name val="Calibri"/>
      <family val="2"/>
    </font>
    <font>
      <b/>
      <sz val="10"/>
      <color rgb="FFFF0000"/>
      <name val="Calibri"/>
      <family val="2"/>
    </font>
    <font>
      <sz val="11"/>
      <color rgb="FFFF0000"/>
      <name val="Calibri"/>
      <family val="2"/>
    </font>
    <font>
      <sz val="11"/>
      <color rgb="FF0000FF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EF67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CFFFB7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Border="1"/>
    <xf numFmtId="0" fontId="7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6" fillId="0" borderId="6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44" fontId="6" fillId="0" borderId="0" xfId="0" applyNumberFormat="1" applyFont="1" applyFill="1" applyBorder="1" applyAlignment="1">
      <alignment horizontal="center" vertical="center"/>
    </xf>
    <xf numFmtId="44" fontId="6" fillId="0" borderId="6" xfId="0" applyNumberFormat="1" applyFont="1" applyFill="1" applyBorder="1" applyAlignment="1">
      <alignment horizontal="center" vertical="center"/>
    </xf>
    <xf numFmtId="44" fontId="6" fillId="0" borderId="3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vertical="center"/>
    </xf>
    <xf numFmtId="4" fontId="6" fillId="0" borderId="13" xfId="0" applyNumberFormat="1" applyFont="1" applyFill="1" applyBorder="1" applyAlignment="1">
      <alignment vertical="center"/>
    </xf>
    <xf numFmtId="44" fontId="9" fillId="0" borderId="12" xfId="0" applyNumberFormat="1" applyFont="1" applyFill="1" applyBorder="1" applyAlignment="1">
      <alignment vertical="center"/>
    </xf>
    <xf numFmtId="44" fontId="9" fillId="6" borderId="4" xfId="0" applyNumberFormat="1" applyFont="1" applyFill="1" applyBorder="1" applyAlignment="1">
      <alignment vertical="center"/>
    </xf>
    <xf numFmtId="2" fontId="3" fillId="0" borderId="9" xfId="0" applyNumberFormat="1" applyFont="1" applyFill="1" applyBorder="1" applyAlignment="1">
      <alignment vertical="center"/>
    </xf>
    <xf numFmtId="2" fontId="3" fillId="0" borderId="5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3" fillId="0" borderId="3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14" fontId="3" fillId="0" borderId="0" xfId="0" applyNumberFormat="1" applyFont="1" applyBorder="1" applyAlignment="1">
      <alignment vertical="center" wrapText="1"/>
    </xf>
    <xf numFmtId="14" fontId="3" fillId="0" borderId="3" xfId="0" applyNumberFormat="1" applyFont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2" fontId="3" fillId="0" borderId="3" xfId="0" applyNumberFormat="1" applyFont="1" applyFill="1" applyBorder="1" applyAlignment="1">
      <alignment vertical="center" wrapText="1"/>
    </xf>
    <xf numFmtId="44" fontId="11" fillId="0" borderId="0" xfId="0" applyNumberFormat="1" applyFont="1" applyFill="1" applyBorder="1" applyAlignment="1">
      <alignment vertical="center"/>
    </xf>
    <xf numFmtId="44" fontId="11" fillId="0" borderId="3" xfId="0" applyNumberFormat="1" applyFont="1" applyFill="1" applyBorder="1" applyAlignment="1">
      <alignment vertical="center"/>
    </xf>
    <xf numFmtId="9" fontId="11" fillId="0" borderId="0" xfId="11" applyFont="1" applyFill="1" applyBorder="1" applyAlignment="1">
      <alignment vertical="center"/>
    </xf>
    <xf numFmtId="9" fontId="11" fillId="0" borderId="3" xfId="11" applyFont="1" applyFill="1" applyBorder="1" applyAlignment="1">
      <alignment vertical="center"/>
    </xf>
    <xf numFmtId="44" fontId="6" fillId="0" borderId="3" xfId="0" applyNumberFormat="1" applyFont="1" applyFill="1" applyBorder="1" applyAlignment="1">
      <alignment vertical="center"/>
    </xf>
    <xf numFmtId="44" fontId="9" fillId="6" borderId="10" xfId="0" applyNumberFormat="1" applyFont="1" applyFill="1" applyBorder="1" applyAlignment="1">
      <alignment vertical="center"/>
    </xf>
    <xf numFmtId="44" fontId="11" fillId="0" borderId="6" xfId="0" applyNumberFormat="1" applyFont="1" applyFill="1" applyBorder="1" applyAlignment="1">
      <alignment horizontal="center" vertical="center"/>
    </xf>
    <xf numFmtId="9" fontId="11" fillId="0" borderId="6" xfId="11" applyFont="1" applyFill="1" applyBorder="1" applyAlignment="1">
      <alignment horizontal="center" vertical="center"/>
    </xf>
    <xf numFmtId="14" fontId="5" fillId="0" borderId="0" xfId="0" applyNumberFormat="1" applyFont="1" applyBorder="1" applyAlignment="1">
      <alignment vertical="center" wrapText="1"/>
    </xf>
    <xf numFmtId="14" fontId="5" fillId="0" borderId="3" xfId="0" applyNumberFormat="1" applyFont="1" applyBorder="1" applyAlignment="1">
      <alignment vertical="center" wrapText="1"/>
    </xf>
    <xf numFmtId="44" fontId="9" fillId="6" borderId="2" xfId="0" applyNumberFormat="1" applyFont="1" applyFill="1" applyBorder="1" applyAlignment="1">
      <alignment vertical="center"/>
    </xf>
    <xf numFmtId="44" fontId="12" fillId="3" borderId="10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4" fontId="11" fillId="0" borderId="0" xfId="0" applyNumberFormat="1" applyFont="1" applyFill="1" applyBorder="1" applyAlignment="1">
      <alignment horizontal="center" vertical="center"/>
    </xf>
    <xf numFmtId="9" fontId="11" fillId="0" borderId="0" xfId="1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44" fontId="11" fillId="0" borderId="3" xfId="0" applyNumberFormat="1" applyFont="1" applyFill="1" applyBorder="1" applyAlignment="1">
      <alignment horizontal="center" vertical="center"/>
    </xf>
    <xf numFmtId="9" fontId="11" fillId="0" borderId="3" xfId="1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44" fontId="6" fillId="0" borderId="9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4" fontId="9" fillId="0" borderId="12" xfId="0" applyNumberFormat="1" applyFont="1" applyFill="1" applyBorder="1" applyAlignment="1">
      <alignment horizontal="center" vertical="center"/>
    </xf>
    <xf numFmtId="44" fontId="9" fillId="0" borderId="13" xfId="0" applyNumberFormat="1" applyFont="1" applyFill="1" applyBorder="1" applyAlignment="1">
      <alignment horizontal="center" vertical="center"/>
    </xf>
    <xf numFmtId="44" fontId="9" fillId="0" borderId="0" xfId="0" applyNumberFormat="1" applyFont="1" applyFill="1" applyBorder="1" applyAlignment="1">
      <alignment horizontal="center" vertical="center"/>
    </xf>
    <xf numFmtId="44" fontId="9" fillId="0" borderId="3" xfId="0" applyNumberFormat="1" applyFont="1" applyFill="1" applyBorder="1" applyAlignment="1">
      <alignment horizontal="center" vertical="center"/>
    </xf>
    <xf numFmtId="44" fontId="9" fillId="0" borderId="0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/>
    </xf>
    <xf numFmtId="0" fontId="14" fillId="0" borderId="0" xfId="0" applyFont="1"/>
    <xf numFmtId="44" fontId="11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4" fontId="11" fillId="0" borderId="9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44" fontId="11" fillId="0" borderId="5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" fontId="13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4" fontId="2" fillId="0" borderId="0" xfId="0" applyNumberFormat="1" applyFont="1" applyFill="1" applyAlignment="1">
      <alignment horizontal="left" vertical="center"/>
    </xf>
    <xf numFmtId="44" fontId="9" fillId="0" borderId="13" xfId="0" applyNumberFormat="1" applyFont="1" applyFill="1" applyBorder="1" applyAlignment="1">
      <alignment vertical="center"/>
    </xf>
    <xf numFmtId="44" fontId="12" fillId="5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7" fillId="5" borderId="11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vertical="center"/>
    </xf>
    <xf numFmtId="44" fontId="12" fillId="7" borderId="10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7" fillId="0" borderId="11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12" fontId="11" fillId="0" borderId="0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2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4 2" xfId="7" xr:uid="{00000000-0005-0000-0000-000007000000}"/>
    <cellStyle name="Normal 2 4 2 2" xfId="8" xr:uid="{00000000-0005-0000-0000-000008000000}"/>
    <cellStyle name="Normal 2 4 3" xfId="9" xr:uid="{00000000-0005-0000-0000-000009000000}"/>
    <cellStyle name="Normal 2 5" xfId="10" xr:uid="{00000000-0005-0000-0000-00000A000000}"/>
    <cellStyle name="Porcentaje" xfId="11" builtinId="5"/>
  </cellStyles>
  <dxfs count="12"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FFFB7"/>
      <color rgb="FFC5EF67"/>
      <color rgb="FFC5F0FF"/>
      <color rgb="FFCCFF99"/>
      <color rgb="FFFFFFB3"/>
      <color rgb="FF0000FF"/>
      <color rgb="FFF6E4A4"/>
      <color rgb="FF00FFFF"/>
      <color rgb="FFD1F3FF"/>
      <color rgb="FFFCDB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5"/>
  <sheetViews>
    <sheetView tabSelected="1" zoomScale="85" zoomScaleNormal="85" workbookViewId="0">
      <pane ySplit="5" topLeftCell="A6" activePane="bottomLeft" state="frozen"/>
      <selection activeCell="B4" sqref="B4"/>
      <selection pane="bottomLeft" activeCell="O57" sqref="O57"/>
    </sheetView>
  </sheetViews>
  <sheetFormatPr baseColWidth="10" defaultColWidth="11" defaultRowHeight="14.4" x14ac:dyDescent="0.3"/>
  <cols>
    <col min="1" max="1" width="1.3984375" style="4" customWidth="1"/>
    <col min="2" max="2" width="10" style="1" customWidth="1"/>
    <col min="3" max="3" width="12.5" style="1" customWidth="1"/>
    <col min="4" max="4" width="10" style="1" customWidth="1"/>
    <col min="5" max="5" width="9.69921875" style="1" customWidth="1"/>
    <col min="6" max="6" width="35.09765625" style="1" customWidth="1"/>
    <col min="7" max="7" width="10.69921875" style="1" customWidth="1"/>
    <col min="8" max="8" width="6.8984375" style="1" customWidth="1"/>
    <col min="9" max="9" width="10.19921875" style="1" customWidth="1"/>
    <col min="10" max="10" width="7.19921875" style="1" customWidth="1"/>
    <col min="11" max="11" width="12.59765625" style="1" customWidth="1"/>
    <col min="12" max="12" width="14.19921875" style="1" customWidth="1"/>
    <col min="13" max="13" width="10.59765625" style="1" customWidth="1"/>
    <col min="14" max="14" width="8.09765625" style="1" customWidth="1"/>
    <col min="15" max="15" width="15.8984375" style="1" customWidth="1"/>
    <col min="16" max="16" width="10.69921875" style="1" customWidth="1"/>
    <col min="17" max="17" width="10.8984375" style="1" customWidth="1"/>
    <col min="18" max="18" width="10" style="1" customWidth="1"/>
    <col min="19" max="19" width="10.8984375" style="1" customWidth="1"/>
    <col min="20" max="20" width="22.3984375" style="1" customWidth="1"/>
    <col min="21" max="21" width="11.19921875" style="1" customWidth="1"/>
    <col min="22" max="22" width="14.59765625" style="92" customWidth="1"/>
    <col min="23" max="37" width="11" style="92"/>
    <col min="38" max="44" width="11" style="1"/>
    <col min="45" max="45" width="22" style="1" customWidth="1"/>
    <col min="46" max="16384" width="11" style="1"/>
  </cols>
  <sheetData>
    <row r="1" spans="1:23" ht="15" thickBot="1" x14ac:dyDescent="0.35"/>
    <row r="2" spans="1:23" ht="15" thickBot="1" x14ac:dyDescent="0.35">
      <c r="B2" s="127" t="s">
        <v>52</v>
      </c>
      <c r="C2" s="128"/>
      <c r="D2" s="128"/>
      <c r="E2" s="129"/>
      <c r="U2" s="94">
        <f>+DATE(2021,7,15)</f>
        <v>44392</v>
      </c>
      <c r="V2" s="112"/>
      <c r="W2" s="112"/>
    </row>
    <row r="3" spans="1:23" ht="15" thickBot="1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93"/>
    </row>
    <row r="4" spans="1:23" ht="30" customHeight="1" thickBot="1" x14ac:dyDescent="0.35">
      <c r="B4" s="124" t="s">
        <v>14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6"/>
      <c r="N4" s="119" t="s">
        <v>13</v>
      </c>
      <c r="O4" s="120"/>
      <c r="P4" s="120"/>
      <c r="Q4" s="120"/>
      <c r="R4" s="120"/>
      <c r="S4" s="120"/>
      <c r="T4" s="120"/>
      <c r="U4" s="121"/>
      <c r="V4" s="122" t="s">
        <v>32</v>
      </c>
      <c r="W4" s="123"/>
    </row>
    <row r="5" spans="1:23" ht="43.8" thickBot="1" x14ac:dyDescent="0.35">
      <c r="A5" s="5"/>
      <c r="B5" s="27" t="s">
        <v>1</v>
      </c>
      <c r="C5" s="6" t="s">
        <v>2</v>
      </c>
      <c r="D5" s="6" t="s">
        <v>28</v>
      </c>
      <c r="E5" s="114" t="s">
        <v>20</v>
      </c>
      <c r="F5" s="6" t="s">
        <v>0</v>
      </c>
      <c r="G5" s="6" t="s">
        <v>3</v>
      </c>
      <c r="H5" s="115" t="s">
        <v>26</v>
      </c>
      <c r="I5" s="116" t="s">
        <v>24</v>
      </c>
      <c r="J5" s="115" t="s">
        <v>27</v>
      </c>
      <c r="K5" s="116" t="s">
        <v>29</v>
      </c>
      <c r="L5" s="116" t="s">
        <v>30</v>
      </c>
      <c r="M5" s="117" t="s">
        <v>25</v>
      </c>
      <c r="N5" s="6" t="s">
        <v>22</v>
      </c>
      <c r="O5" s="6" t="s">
        <v>19</v>
      </c>
      <c r="P5" s="6" t="s">
        <v>9</v>
      </c>
      <c r="Q5" s="6" t="s">
        <v>6</v>
      </c>
      <c r="R5" s="6" t="s">
        <v>5</v>
      </c>
      <c r="S5" s="6" t="s">
        <v>15</v>
      </c>
      <c r="T5" s="6" t="s">
        <v>12</v>
      </c>
      <c r="U5" s="111" t="s">
        <v>21</v>
      </c>
      <c r="V5" s="90" t="s">
        <v>31</v>
      </c>
      <c r="W5" s="91" t="s">
        <v>16</v>
      </c>
    </row>
    <row r="6" spans="1:23" ht="24.9" customHeight="1" thickBot="1" x14ac:dyDescent="0.35">
      <c r="A6" s="5"/>
      <c r="B6" s="17" t="s">
        <v>34</v>
      </c>
      <c r="C6" s="18" t="s">
        <v>36</v>
      </c>
      <c r="D6" s="19" t="s">
        <v>49</v>
      </c>
      <c r="E6" s="20" t="s">
        <v>50</v>
      </c>
      <c r="F6" s="21" t="s">
        <v>42</v>
      </c>
      <c r="G6" s="68">
        <v>45000</v>
      </c>
      <c r="H6" s="69">
        <v>0.1</v>
      </c>
      <c r="I6" s="14">
        <f>+H6*G6</f>
        <v>4500</v>
      </c>
      <c r="J6" s="69">
        <v>0</v>
      </c>
      <c r="K6" s="14">
        <f>-J6*G6</f>
        <v>0</v>
      </c>
      <c r="L6" s="68">
        <f>-G6*0.05</f>
        <v>-2250</v>
      </c>
      <c r="M6" s="51">
        <f>+G6+I6+K6+L6</f>
        <v>47250</v>
      </c>
      <c r="N6" s="81">
        <v>1</v>
      </c>
      <c r="O6" s="31" t="s">
        <v>8</v>
      </c>
      <c r="P6" s="78" t="s">
        <v>45</v>
      </c>
      <c r="Q6" s="42" t="s">
        <v>50</v>
      </c>
      <c r="R6" s="42" t="s">
        <v>50</v>
      </c>
      <c r="S6" s="68">
        <v>11812.5</v>
      </c>
      <c r="T6" s="37" t="s">
        <v>38</v>
      </c>
      <c r="U6" s="72">
        <f>+SUM(S6:S9)</f>
        <v>47250</v>
      </c>
      <c r="V6" s="96"/>
      <c r="W6" s="97"/>
    </row>
    <row r="7" spans="1:23" ht="24.9" customHeight="1" x14ac:dyDescent="0.3">
      <c r="A7" s="5"/>
      <c r="B7" s="52"/>
      <c r="C7" s="54"/>
      <c r="D7" s="56"/>
      <c r="E7" s="58"/>
      <c r="F7" s="60"/>
      <c r="G7" s="62"/>
      <c r="H7" s="64"/>
      <c r="I7" s="26"/>
      <c r="J7" s="64"/>
      <c r="K7" s="26"/>
      <c r="L7" s="62"/>
      <c r="M7" s="50"/>
      <c r="N7" s="78">
        <v>2</v>
      </c>
      <c r="O7" s="31" t="s">
        <v>7</v>
      </c>
      <c r="P7" s="95"/>
      <c r="Q7" s="44" t="s">
        <v>50</v>
      </c>
      <c r="R7" s="44" t="s">
        <v>50</v>
      </c>
      <c r="S7" s="76">
        <v>11812.5</v>
      </c>
      <c r="T7" s="38" t="s">
        <v>38</v>
      </c>
      <c r="U7" s="89"/>
      <c r="V7" s="98"/>
      <c r="W7" s="99"/>
    </row>
    <row r="8" spans="1:23" ht="24.9" customHeight="1" x14ac:dyDescent="0.3">
      <c r="A8" s="5"/>
      <c r="B8" s="52"/>
      <c r="C8" s="54"/>
      <c r="D8" s="56"/>
      <c r="E8" s="58"/>
      <c r="F8" s="60"/>
      <c r="G8" s="62"/>
      <c r="H8" s="64"/>
      <c r="I8" s="26"/>
      <c r="J8" s="64"/>
      <c r="K8" s="26"/>
      <c r="L8" s="62"/>
      <c r="M8" s="50"/>
      <c r="N8" s="78">
        <v>3</v>
      </c>
      <c r="O8" s="31" t="s">
        <v>7</v>
      </c>
      <c r="P8" s="78" t="s">
        <v>46</v>
      </c>
      <c r="Q8" s="44" t="s">
        <v>50</v>
      </c>
      <c r="R8" s="44" t="s">
        <v>50</v>
      </c>
      <c r="S8" s="76">
        <v>11812.5</v>
      </c>
      <c r="T8" s="38" t="s">
        <v>38</v>
      </c>
      <c r="U8" s="89"/>
      <c r="V8" s="98"/>
      <c r="W8" s="99"/>
    </row>
    <row r="9" spans="1:23" ht="24.9" customHeight="1" thickBot="1" x14ac:dyDescent="0.35">
      <c r="A9" s="5"/>
      <c r="B9" s="53"/>
      <c r="C9" s="55"/>
      <c r="D9" s="57"/>
      <c r="E9" s="59"/>
      <c r="F9" s="61"/>
      <c r="G9" s="63"/>
      <c r="H9" s="65"/>
      <c r="I9" s="66"/>
      <c r="J9" s="65"/>
      <c r="K9" s="66"/>
      <c r="L9" s="63"/>
      <c r="M9" s="108"/>
      <c r="N9" s="46">
        <v>4</v>
      </c>
      <c r="O9" s="31" t="s">
        <v>7</v>
      </c>
      <c r="P9" s="46" t="s">
        <v>44</v>
      </c>
      <c r="Q9" s="47" t="s">
        <v>50</v>
      </c>
      <c r="R9" s="44" t="s">
        <v>50</v>
      </c>
      <c r="S9" s="79">
        <v>11812.5</v>
      </c>
      <c r="T9" s="32"/>
      <c r="V9" s="100"/>
      <c r="W9" s="101"/>
    </row>
    <row r="10" spans="1:23" ht="24.9" customHeight="1" thickBot="1" x14ac:dyDescent="0.35">
      <c r="A10" s="5"/>
      <c r="B10" s="17" t="s">
        <v>34</v>
      </c>
      <c r="C10" s="18" t="s">
        <v>36</v>
      </c>
      <c r="D10" s="19" t="s">
        <v>49</v>
      </c>
      <c r="E10" s="20" t="s">
        <v>50</v>
      </c>
      <c r="F10" s="21" t="s">
        <v>39</v>
      </c>
      <c r="G10" s="68">
        <v>1500</v>
      </c>
      <c r="H10" s="69">
        <v>0.21</v>
      </c>
      <c r="I10" s="14">
        <f>+H10*G10</f>
        <v>315</v>
      </c>
      <c r="J10" s="69">
        <v>0.15</v>
      </c>
      <c r="K10" s="14">
        <f>-J10*G10</f>
        <v>-225</v>
      </c>
      <c r="L10" s="68">
        <v>0</v>
      </c>
      <c r="M10" s="51">
        <f>+G10+I10+K10+L10</f>
        <v>1590</v>
      </c>
      <c r="N10" s="81">
        <v>1</v>
      </c>
      <c r="O10" s="41" t="s">
        <v>11</v>
      </c>
      <c r="P10" s="81"/>
      <c r="Q10" s="42" t="s">
        <v>50</v>
      </c>
      <c r="R10" s="42" t="s">
        <v>50</v>
      </c>
      <c r="S10" s="68">
        <v>1590</v>
      </c>
      <c r="T10" s="37" t="s">
        <v>38</v>
      </c>
      <c r="U10" s="72">
        <f>+SUM(S10:S13)</f>
        <v>1590</v>
      </c>
      <c r="V10" s="96">
        <v>225</v>
      </c>
      <c r="W10" s="97" t="s">
        <v>47</v>
      </c>
    </row>
    <row r="11" spans="1:23" ht="24.9" customHeight="1" x14ac:dyDescent="0.3">
      <c r="A11" s="5"/>
      <c r="B11" s="22"/>
      <c r="C11" s="16"/>
      <c r="D11" s="23"/>
      <c r="E11" s="24"/>
      <c r="F11" s="25"/>
      <c r="G11" s="76"/>
      <c r="H11" s="77"/>
      <c r="I11" s="13"/>
      <c r="J11" s="77"/>
      <c r="K11" s="13"/>
      <c r="L11" s="76"/>
      <c r="M11" s="85"/>
      <c r="N11" s="78">
        <v>2</v>
      </c>
      <c r="O11" s="31"/>
      <c r="P11" s="78"/>
      <c r="Q11" s="44"/>
      <c r="R11" s="44"/>
      <c r="S11" s="118"/>
      <c r="T11" s="38"/>
      <c r="U11" s="87"/>
      <c r="V11" s="98"/>
      <c r="W11" s="99"/>
    </row>
    <row r="12" spans="1:23" ht="24.9" customHeight="1" x14ac:dyDescent="0.3">
      <c r="A12" s="5"/>
      <c r="B12" s="22"/>
      <c r="C12" s="16"/>
      <c r="D12" s="23"/>
      <c r="E12" s="24"/>
      <c r="F12" s="25"/>
      <c r="G12" s="76"/>
      <c r="H12" s="77"/>
      <c r="I12" s="13"/>
      <c r="J12" s="77"/>
      <c r="K12" s="13"/>
      <c r="L12" s="76"/>
      <c r="M12" s="85"/>
      <c r="N12" s="78">
        <v>3</v>
      </c>
      <c r="O12" s="31"/>
      <c r="P12" s="78"/>
      <c r="Q12" s="44"/>
      <c r="R12" s="44"/>
      <c r="S12" s="76"/>
      <c r="T12" s="38"/>
      <c r="U12" s="87"/>
      <c r="V12" s="98"/>
      <c r="W12" s="99"/>
    </row>
    <row r="13" spans="1:23" ht="24.9" customHeight="1" thickBot="1" x14ac:dyDescent="0.35">
      <c r="A13" s="5"/>
      <c r="B13" s="11"/>
      <c r="C13" s="12"/>
      <c r="D13" s="33"/>
      <c r="E13" s="36"/>
      <c r="F13" s="34"/>
      <c r="G13" s="79"/>
      <c r="H13" s="80"/>
      <c r="I13" s="15"/>
      <c r="J13" s="80"/>
      <c r="K13" s="15"/>
      <c r="L13" s="79"/>
      <c r="M13" s="86"/>
      <c r="N13" s="46">
        <v>4</v>
      </c>
      <c r="O13" s="32"/>
      <c r="P13" s="46"/>
      <c r="Q13" s="47"/>
      <c r="R13" s="47"/>
      <c r="S13" s="79"/>
      <c r="T13" s="39"/>
      <c r="U13" s="88"/>
      <c r="V13" s="100"/>
      <c r="W13" s="101"/>
    </row>
    <row r="14" spans="1:23" ht="24.9" customHeight="1" thickBot="1" x14ac:dyDescent="0.35">
      <c r="A14" s="5"/>
      <c r="B14" s="17" t="s">
        <v>33</v>
      </c>
      <c r="C14" s="18" t="s">
        <v>37</v>
      </c>
      <c r="D14" s="19" t="s">
        <v>49</v>
      </c>
      <c r="E14" s="20" t="s">
        <v>50</v>
      </c>
      <c r="F14" s="21" t="s">
        <v>41</v>
      </c>
      <c r="G14" s="68">
        <v>125000</v>
      </c>
      <c r="H14" s="69">
        <v>0.1</v>
      </c>
      <c r="I14" s="14">
        <f>+G14*H14</f>
        <v>12500</v>
      </c>
      <c r="J14" s="69">
        <v>0</v>
      </c>
      <c r="K14" s="14">
        <f>+I14*J14</f>
        <v>0</v>
      </c>
      <c r="L14" s="68">
        <f>-0.1*G14</f>
        <v>-12500</v>
      </c>
      <c r="M14" s="51">
        <f>+G14+I14+K14+L14</f>
        <v>125000</v>
      </c>
      <c r="N14" s="81">
        <v>1</v>
      </c>
      <c r="O14" s="31" t="s">
        <v>8</v>
      </c>
      <c r="P14" s="81"/>
      <c r="Q14" s="42" t="s">
        <v>50</v>
      </c>
      <c r="R14" s="42" t="s">
        <v>50</v>
      </c>
      <c r="S14" s="68">
        <v>31250</v>
      </c>
      <c r="T14" s="37" t="s">
        <v>38</v>
      </c>
      <c r="U14" s="51">
        <f>+SUM(S14:S17)</f>
        <v>125000</v>
      </c>
      <c r="V14" s="96"/>
      <c r="W14" s="97"/>
    </row>
    <row r="15" spans="1:23" ht="24.9" customHeight="1" x14ac:dyDescent="0.3">
      <c r="A15" s="5"/>
      <c r="B15" s="52"/>
      <c r="C15" s="54"/>
      <c r="D15" s="56"/>
      <c r="E15" s="70"/>
      <c r="F15" s="60"/>
      <c r="G15" s="62"/>
      <c r="H15" s="64"/>
      <c r="I15" s="26"/>
      <c r="J15" s="64"/>
      <c r="K15" s="26"/>
      <c r="L15" s="62"/>
      <c r="M15" s="50"/>
      <c r="N15" s="78">
        <v>2</v>
      </c>
      <c r="O15" s="31" t="s">
        <v>7</v>
      </c>
      <c r="P15" s="78"/>
      <c r="Q15" s="44" t="s">
        <v>50</v>
      </c>
      <c r="R15" s="44" t="s">
        <v>50</v>
      </c>
      <c r="S15" s="76">
        <v>31250</v>
      </c>
      <c r="T15" s="38" t="s">
        <v>38</v>
      </c>
      <c r="U15" s="48"/>
      <c r="V15" s="98"/>
      <c r="W15" s="99"/>
    </row>
    <row r="16" spans="1:23" ht="24.9" customHeight="1" x14ac:dyDescent="0.3">
      <c r="A16" s="5"/>
      <c r="B16" s="52"/>
      <c r="C16" s="54"/>
      <c r="D16" s="56"/>
      <c r="E16" s="70"/>
      <c r="F16" s="60"/>
      <c r="G16" s="62"/>
      <c r="H16" s="64"/>
      <c r="I16" s="26"/>
      <c r="J16" s="64"/>
      <c r="K16" s="26"/>
      <c r="L16" s="62"/>
      <c r="M16" s="50"/>
      <c r="N16" s="78">
        <v>3</v>
      </c>
      <c r="O16" s="31" t="s">
        <v>7</v>
      </c>
      <c r="P16" s="78"/>
      <c r="Q16" s="44" t="s">
        <v>50</v>
      </c>
      <c r="R16" s="44" t="s">
        <v>50</v>
      </c>
      <c r="S16" s="76">
        <v>31250</v>
      </c>
      <c r="T16" s="38" t="s">
        <v>38</v>
      </c>
      <c r="U16" s="48"/>
      <c r="V16" s="98"/>
      <c r="W16" s="99"/>
    </row>
    <row r="17" spans="1:23" ht="24.9" customHeight="1" thickBot="1" x14ac:dyDescent="0.35">
      <c r="A17" s="5"/>
      <c r="B17" s="53"/>
      <c r="C17" s="55"/>
      <c r="D17" s="57"/>
      <c r="E17" s="71"/>
      <c r="F17" s="61"/>
      <c r="G17" s="63"/>
      <c r="H17" s="65"/>
      <c r="I17" s="66"/>
      <c r="J17" s="65"/>
      <c r="K17" s="66"/>
      <c r="L17" s="63"/>
      <c r="M17" s="108"/>
      <c r="N17" s="46">
        <v>4</v>
      </c>
      <c r="O17" s="32" t="s">
        <v>18</v>
      </c>
      <c r="P17" s="46"/>
      <c r="Q17" s="47" t="s">
        <v>50</v>
      </c>
      <c r="R17" s="44" t="s">
        <v>50</v>
      </c>
      <c r="S17" s="79">
        <v>31250</v>
      </c>
      <c r="T17" s="39"/>
      <c r="U17" s="49"/>
      <c r="V17" s="100"/>
      <c r="W17" s="101"/>
    </row>
    <row r="18" spans="1:23" ht="24.9" customHeight="1" thickBot="1" x14ac:dyDescent="0.35">
      <c r="A18" s="5"/>
      <c r="B18" s="17" t="s">
        <v>34</v>
      </c>
      <c r="C18" s="18" t="s">
        <v>36</v>
      </c>
      <c r="D18" s="19" t="s">
        <v>49</v>
      </c>
      <c r="E18" s="20" t="s">
        <v>50</v>
      </c>
      <c r="F18" s="21" t="s">
        <v>43</v>
      </c>
      <c r="G18" s="68">
        <v>25000</v>
      </c>
      <c r="H18" s="69">
        <v>0.1</v>
      </c>
      <c r="I18" s="14">
        <f>+G18*H18</f>
        <v>2500</v>
      </c>
      <c r="J18" s="69">
        <v>0</v>
      </c>
      <c r="K18" s="14">
        <f>+I18*J18</f>
        <v>0</v>
      </c>
      <c r="L18" s="68">
        <f>-0.05*G18</f>
        <v>-1250</v>
      </c>
      <c r="M18" s="51">
        <f>+G18+I18+K18+L18</f>
        <v>26250</v>
      </c>
      <c r="N18" s="78">
        <v>1</v>
      </c>
      <c r="O18" s="31" t="s">
        <v>8</v>
      </c>
      <c r="P18" s="81" t="s">
        <v>44</v>
      </c>
      <c r="Q18" s="42" t="s">
        <v>50</v>
      </c>
      <c r="R18" s="42" t="s">
        <v>50</v>
      </c>
      <c r="S18" s="76">
        <v>6562.5</v>
      </c>
      <c r="T18" s="38" t="s">
        <v>38</v>
      </c>
      <c r="U18" s="67">
        <f>+SUM(S18:S21)</f>
        <v>26250</v>
      </c>
      <c r="V18" s="98"/>
      <c r="W18" s="99"/>
    </row>
    <row r="19" spans="1:23" ht="24.9" customHeight="1" x14ac:dyDescent="0.3">
      <c r="A19" s="5"/>
      <c r="B19" s="52"/>
      <c r="C19" s="54"/>
      <c r="D19" s="56"/>
      <c r="E19" s="70"/>
      <c r="F19" s="60"/>
      <c r="G19" s="62"/>
      <c r="H19" s="64"/>
      <c r="I19" s="26"/>
      <c r="J19" s="64"/>
      <c r="K19" s="26"/>
      <c r="L19" s="62"/>
      <c r="M19" s="50"/>
      <c r="N19" s="78">
        <v>2</v>
      </c>
      <c r="O19" s="31" t="s">
        <v>7</v>
      </c>
      <c r="P19" s="78" t="s">
        <v>44</v>
      </c>
      <c r="Q19" s="44" t="s">
        <v>50</v>
      </c>
      <c r="R19" s="44" t="s">
        <v>50</v>
      </c>
      <c r="S19" s="76">
        <v>6562.5</v>
      </c>
      <c r="T19" s="38" t="s">
        <v>38</v>
      </c>
      <c r="U19" s="48"/>
      <c r="V19" s="98"/>
      <c r="W19" s="99"/>
    </row>
    <row r="20" spans="1:23" ht="24.9" customHeight="1" x14ac:dyDescent="0.3">
      <c r="A20" s="5"/>
      <c r="B20" s="52"/>
      <c r="C20" s="54"/>
      <c r="D20" s="56"/>
      <c r="E20" s="70"/>
      <c r="F20" s="60"/>
      <c r="G20" s="62"/>
      <c r="H20" s="64"/>
      <c r="I20" s="26"/>
      <c r="J20" s="64"/>
      <c r="K20" s="26"/>
      <c r="L20" s="62"/>
      <c r="M20" s="50"/>
      <c r="N20" s="78">
        <v>3</v>
      </c>
      <c r="O20" s="31" t="s">
        <v>51</v>
      </c>
      <c r="P20" s="78" t="s">
        <v>44</v>
      </c>
      <c r="Q20" s="44" t="s">
        <v>50</v>
      </c>
      <c r="R20" s="44" t="s">
        <v>50</v>
      </c>
      <c r="S20" s="76">
        <v>13125</v>
      </c>
      <c r="T20" s="38" t="s">
        <v>38</v>
      </c>
      <c r="U20" s="48"/>
      <c r="V20" s="98"/>
      <c r="W20" s="99"/>
    </row>
    <row r="21" spans="1:23" ht="24.9" customHeight="1" thickBot="1" x14ac:dyDescent="0.35">
      <c r="A21" s="5"/>
      <c r="B21" s="53"/>
      <c r="C21" s="55"/>
      <c r="D21" s="57"/>
      <c r="E21" s="71"/>
      <c r="F21" s="61"/>
      <c r="G21" s="63"/>
      <c r="H21" s="65"/>
      <c r="I21" s="66"/>
      <c r="J21" s="65"/>
      <c r="K21" s="66"/>
      <c r="L21" s="63"/>
      <c r="M21" s="108"/>
      <c r="N21" s="78"/>
      <c r="O21" s="31"/>
      <c r="P21" s="46"/>
      <c r="Q21" s="44"/>
      <c r="R21" s="31" t="s">
        <v>17</v>
      </c>
      <c r="S21" s="76"/>
      <c r="T21" s="38"/>
      <c r="U21" s="48"/>
      <c r="V21" s="100"/>
      <c r="W21" s="101"/>
    </row>
    <row r="22" spans="1:23" ht="24.9" customHeight="1" thickBot="1" x14ac:dyDescent="0.35">
      <c r="A22" s="5"/>
      <c r="B22" s="17" t="s">
        <v>35</v>
      </c>
      <c r="C22" s="18" t="s">
        <v>37</v>
      </c>
      <c r="D22" s="19" t="s">
        <v>49</v>
      </c>
      <c r="E22" s="20" t="s">
        <v>50</v>
      </c>
      <c r="F22" s="21" t="s">
        <v>40</v>
      </c>
      <c r="G22" s="68">
        <v>2000</v>
      </c>
      <c r="H22" s="69">
        <v>0.21</v>
      </c>
      <c r="I22" s="14">
        <f>+H22*G22</f>
        <v>420</v>
      </c>
      <c r="J22" s="69">
        <v>0.15</v>
      </c>
      <c r="K22" s="14">
        <f>-J22*G22</f>
        <v>-300</v>
      </c>
      <c r="L22" s="68">
        <v>0</v>
      </c>
      <c r="M22" s="51">
        <f>+G22+I22+K22+L22</f>
        <v>2120</v>
      </c>
      <c r="N22" s="81">
        <v>1</v>
      </c>
      <c r="O22" s="41" t="s">
        <v>11</v>
      </c>
      <c r="P22" s="81"/>
      <c r="Q22" s="42" t="s">
        <v>50</v>
      </c>
      <c r="R22" s="42" t="s">
        <v>50</v>
      </c>
      <c r="S22" s="68">
        <v>2120</v>
      </c>
      <c r="T22" s="37" t="s">
        <v>38</v>
      </c>
      <c r="U22" s="72">
        <f>+SUM(S22:S25)</f>
        <v>2120</v>
      </c>
      <c r="V22" s="96">
        <v>900</v>
      </c>
      <c r="W22" s="97" t="s">
        <v>48</v>
      </c>
    </row>
    <row r="23" spans="1:23" ht="24.9" customHeight="1" x14ac:dyDescent="0.3">
      <c r="A23" s="5"/>
      <c r="B23" s="22"/>
      <c r="C23" s="16"/>
      <c r="D23" s="23"/>
      <c r="E23" s="24"/>
      <c r="F23" s="25"/>
      <c r="G23" s="76"/>
      <c r="H23" s="77"/>
      <c r="I23" s="13"/>
      <c r="J23" s="77"/>
      <c r="K23" s="13"/>
      <c r="L23" s="76"/>
      <c r="M23" s="50"/>
      <c r="N23" s="78">
        <v>2</v>
      </c>
      <c r="O23" s="31"/>
      <c r="P23" s="78"/>
      <c r="Q23" s="44"/>
      <c r="R23" s="44"/>
      <c r="S23" s="76"/>
      <c r="T23" s="38"/>
      <c r="U23" s="87"/>
      <c r="V23" s="98"/>
      <c r="W23" s="99"/>
    </row>
    <row r="24" spans="1:23" ht="24.9" customHeight="1" x14ac:dyDescent="0.3">
      <c r="A24" s="5"/>
      <c r="B24" s="22"/>
      <c r="C24" s="16"/>
      <c r="D24" s="23"/>
      <c r="E24" s="24"/>
      <c r="F24" s="25"/>
      <c r="G24" s="76"/>
      <c r="H24" s="77"/>
      <c r="I24" s="13"/>
      <c r="J24" s="77"/>
      <c r="K24" s="13"/>
      <c r="L24" s="76"/>
      <c r="M24" s="50"/>
      <c r="N24" s="78">
        <v>3</v>
      </c>
      <c r="O24" s="31"/>
      <c r="P24" s="78"/>
      <c r="Q24" s="44"/>
      <c r="R24" s="44"/>
      <c r="S24" s="76"/>
      <c r="T24" s="38"/>
      <c r="U24" s="87"/>
      <c r="V24" s="98"/>
      <c r="W24" s="99"/>
    </row>
    <row r="25" spans="1:23" ht="24.9" customHeight="1" thickBot="1" x14ac:dyDescent="0.35">
      <c r="A25" s="5"/>
      <c r="B25" s="11"/>
      <c r="C25" s="12"/>
      <c r="D25" s="33"/>
      <c r="E25" s="36"/>
      <c r="F25" s="34"/>
      <c r="G25" s="79"/>
      <c r="H25" s="80"/>
      <c r="I25" s="15"/>
      <c r="J25" s="80"/>
      <c r="K25" s="15"/>
      <c r="L25" s="79"/>
      <c r="M25" s="108"/>
      <c r="N25" s="78">
        <v>4</v>
      </c>
      <c r="O25" s="31"/>
      <c r="P25" s="78"/>
      <c r="Q25" s="44"/>
      <c r="R25" s="44"/>
      <c r="S25" s="76"/>
      <c r="T25" s="38"/>
      <c r="U25" s="87"/>
      <c r="V25" s="98"/>
      <c r="W25" s="99"/>
    </row>
    <row r="26" spans="1:23" ht="24.9" customHeight="1" thickBot="1" x14ac:dyDescent="0.35">
      <c r="A26" s="5"/>
      <c r="B26" s="17"/>
      <c r="C26" s="18"/>
      <c r="D26" s="19"/>
      <c r="E26" s="35"/>
      <c r="F26" s="21"/>
      <c r="G26" s="68"/>
      <c r="H26" s="69"/>
      <c r="I26" s="13">
        <f>+H26*G26</f>
        <v>0</v>
      </c>
      <c r="J26" s="69"/>
      <c r="K26" s="13">
        <f>-J26*G26</f>
        <v>0</v>
      </c>
      <c r="L26" s="68"/>
      <c r="M26" s="51">
        <f>+G26+I26+K26+L26</f>
        <v>0</v>
      </c>
      <c r="N26" s="81">
        <v>1</v>
      </c>
      <c r="O26" s="8"/>
      <c r="P26" s="8"/>
      <c r="Q26" s="8"/>
      <c r="R26" s="8"/>
      <c r="S26" s="14"/>
      <c r="T26" s="41"/>
      <c r="U26" s="72">
        <f>+SUM(S26:S29)</f>
        <v>0</v>
      </c>
      <c r="V26" s="74"/>
      <c r="W26" s="75"/>
    </row>
    <row r="27" spans="1:23" ht="24.9" customHeight="1" x14ac:dyDescent="0.3">
      <c r="A27" s="5"/>
      <c r="B27" s="22"/>
      <c r="C27" s="16"/>
      <c r="D27" s="23"/>
      <c r="E27" s="24"/>
      <c r="F27" s="25"/>
      <c r="G27" s="76"/>
      <c r="H27" s="77"/>
      <c r="I27" s="13"/>
      <c r="J27" s="77"/>
      <c r="K27" s="13"/>
      <c r="L27" s="76"/>
      <c r="M27" s="50"/>
      <c r="N27" s="78">
        <v>2</v>
      </c>
      <c r="O27" s="9"/>
      <c r="P27" s="9"/>
      <c r="Q27" s="9"/>
      <c r="R27" s="9"/>
      <c r="S27" s="13"/>
      <c r="T27" s="31"/>
      <c r="U27" s="89"/>
      <c r="V27" s="29"/>
      <c r="W27" s="83"/>
    </row>
    <row r="28" spans="1:23" ht="24.9" customHeight="1" x14ac:dyDescent="0.3">
      <c r="A28" s="5"/>
      <c r="B28" s="22"/>
      <c r="C28" s="16"/>
      <c r="D28" s="23"/>
      <c r="E28" s="24"/>
      <c r="F28" s="25"/>
      <c r="G28" s="76"/>
      <c r="H28" s="77"/>
      <c r="I28" s="13"/>
      <c r="J28" s="77"/>
      <c r="K28" s="13"/>
      <c r="L28" s="76"/>
      <c r="M28" s="50"/>
      <c r="N28" s="78">
        <v>3</v>
      </c>
      <c r="O28" s="9"/>
      <c r="P28" s="9"/>
      <c r="Q28" s="9"/>
      <c r="R28" s="9"/>
      <c r="S28" s="13"/>
      <c r="T28" s="31"/>
      <c r="U28" s="89"/>
      <c r="V28" s="82"/>
      <c r="W28" s="83"/>
    </row>
    <row r="29" spans="1:23" ht="24.9" customHeight="1" thickBot="1" x14ac:dyDescent="0.35">
      <c r="A29" s="5"/>
      <c r="B29" s="11"/>
      <c r="C29" s="12"/>
      <c r="D29" s="33"/>
      <c r="E29" s="36"/>
      <c r="F29" s="34"/>
      <c r="G29" s="79"/>
      <c r="H29" s="80"/>
      <c r="I29" s="15"/>
      <c r="J29" s="80"/>
      <c r="K29" s="15"/>
      <c r="L29" s="79"/>
      <c r="M29" s="108"/>
      <c r="N29" s="78">
        <v>4</v>
      </c>
      <c r="O29" s="9"/>
      <c r="P29" s="9"/>
      <c r="Q29" s="9"/>
      <c r="R29" s="9"/>
      <c r="S29" s="13"/>
      <c r="T29" s="31"/>
      <c r="U29" s="89"/>
      <c r="V29" s="30"/>
      <c r="W29" s="84"/>
    </row>
    <row r="30" spans="1:23" ht="24.9" customHeight="1" thickBot="1" x14ac:dyDescent="0.35">
      <c r="A30" s="5"/>
      <c r="B30" s="17"/>
      <c r="C30" s="18"/>
      <c r="D30" s="19"/>
      <c r="E30" s="35"/>
      <c r="F30" s="21"/>
      <c r="G30" s="68"/>
      <c r="H30" s="69"/>
      <c r="I30" s="13">
        <f>+H30*G30</f>
        <v>0</v>
      </c>
      <c r="J30" s="69"/>
      <c r="K30" s="13">
        <f>-J30*G30</f>
        <v>0</v>
      </c>
      <c r="L30" s="68"/>
      <c r="M30" s="51">
        <f>+G30+I30+K30+L30</f>
        <v>0</v>
      </c>
      <c r="N30" s="40">
        <v>1</v>
      </c>
      <c r="O30" s="8"/>
      <c r="P30" s="8"/>
      <c r="Q30" s="8"/>
      <c r="R30" s="8"/>
      <c r="S30" s="14"/>
      <c r="T30" s="41"/>
      <c r="U30" s="51">
        <f>+SUM(S30:S33)</f>
        <v>0</v>
      </c>
      <c r="V30" s="28"/>
      <c r="W30" s="75"/>
    </row>
    <row r="31" spans="1:23" ht="24.9" customHeight="1" x14ac:dyDescent="0.3">
      <c r="A31" s="5"/>
      <c r="B31" s="22"/>
      <c r="C31" s="16"/>
      <c r="D31" s="23"/>
      <c r="E31" s="24"/>
      <c r="F31" s="25"/>
      <c r="G31" s="76"/>
      <c r="H31" s="77"/>
      <c r="I31" s="13"/>
      <c r="J31" s="77"/>
      <c r="K31" s="13"/>
      <c r="L31" s="76"/>
      <c r="M31" s="50"/>
      <c r="N31" s="43">
        <v>2</v>
      </c>
      <c r="O31" s="9"/>
      <c r="P31" s="9"/>
      <c r="Q31" s="9"/>
      <c r="R31" s="9"/>
      <c r="S31" s="13"/>
      <c r="T31" s="31"/>
      <c r="U31" s="50"/>
      <c r="V31" s="29"/>
      <c r="W31" s="83"/>
    </row>
    <row r="32" spans="1:23" ht="24.9" customHeight="1" x14ac:dyDescent="0.3">
      <c r="A32" s="5"/>
      <c r="B32" s="22"/>
      <c r="C32" s="16"/>
      <c r="D32" s="23"/>
      <c r="E32" s="24"/>
      <c r="F32" s="25"/>
      <c r="G32" s="76"/>
      <c r="H32" s="77"/>
      <c r="I32" s="13"/>
      <c r="J32" s="77"/>
      <c r="K32" s="13"/>
      <c r="L32" s="76"/>
      <c r="M32" s="50"/>
      <c r="N32" s="43">
        <v>3</v>
      </c>
      <c r="O32" s="9"/>
      <c r="P32" s="9"/>
      <c r="Q32" s="9"/>
      <c r="R32" s="9"/>
      <c r="S32" s="13"/>
      <c r="T32" s="31"/>
      <c r="U32" s="50"/>
      <c r="V32" s="29"/>
      <c r="W32" s="83"/>
    </row>
    <row r="33" spans="1:37" ht="24.9" customHeight="1" thickBot="1" x14ac:dyDescent="0.35">
      <c r="A33" s="5"/>
      <c r="B33" s="11"/>
      <c r="C33" s="12"/>
      <c r="D33" s="33"/>
      <c r="E33" s="36"/>
      <c r="F33" s="34"/>
      <c r="G33" s="79"/>
      <c r="H33" s="80"/>
      <c r="I33" s="15"/>
      <c r="J33" s="80"/>
      <c r="K33" s="15"/>
      <c r="L33" s="79"/>
      <c r="M33" s="108"/>
      <c r="N33" s="45">
        <v>4</v>
      </c>
      <c r="O33" s="10"/>
      <c r="P33" s="10"/>
      <c r="Q33" s="10"/>
      <c r="R33" s="10"/>
      <c r="S33" s="15"/>
      <c r="T33" s="32"/>
      <c r="U33" s="108"/>
      <c r="V33" s="30"/>
      <c r="W33" s="84"/>
    </row>
    <row r="34" spans="1:37" ht="24.9" customHeight="1" thickBot="1" x14ac:dyDescent="0.35">
      <c r="A34" s="5"/>
      <c r="B34" s="92"/>
      <c r="C34" s="92"/>
      <c r="D34" s="3"/>
      <c r="E34" s="3"/>
      <c r="F34" s="3"/>
      <c r="G34" s="73">
        <f>SUM(G6:G33)</f>
        <v>198500</v>
      </c>
      <c r="H34" s="102"/>
      <c r="I34" s="73">
        <f>SUM(I6:I33)</f>
        <v>20235</v>
      </c>
      <c r="J34" s="103"/>
      <c r="K34" s="73">
        <f>SUM(K6:K33)</f>
        <v>-525</v>
      </c>
      <c r="L34" s="73">
        <f>SUM(L6:L33)</f>
        <v>-16000</v>
      </c>
      <c r="M34" s="73">
        <f>SUM(M6:M33)</f>
        <v>202210</v>
      </c>
      <c r="N34" s="104"/>
      <c r="O34" s="104"/>
      <c r="P34" s="104"/>
      <c r="Q34" s="104"/>
      <c r="R34" s="104"/>
      <c r="S34" s="109">
        <f>SUM(S6:S33)</f>
        <v>202210</v>
      </c>
      <c r="T34" s="104"/>
      <c r="U34" s="109">
        <f>SUM(U6:U33)</f>
        <v>202210</v>
      </c>
      <c r="V34" s="113">
        <f>SUM(V6:V33)</f>
        <v>1125</v>
      </c>
    </row>
    <row r="35" spans="1:37" ht="24.9" customHeight="1" x14ac:dyDescent="0.3">
      <c r="A35" s="5"/>
      <c r="B35" s="93"/>
      <c r="C35" s="93"/>
      <c r="D35" s="93"/>
      <c r="E35" s="93"/>
      <c r="F35" s="93"/>
      <c r="G35" s="93"/>
      <c r="H35" s="93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93"/>
    </row>
    <row r="36" spans="1:37" s="7" customFormat="1" ht="24.9" customHeight="1" x14ac:dyDescent="0.25">
      <c r="A36" s="106"/>
      <c r="B36" s="110" t="s">
        <v>4</v>
      </c>
      <c r="C36" s="110"/>
      <c r="D36" s="110"/>
      <c r="E36" s="110"/>
      <c r="F36" s="110"/>
      <c r="G36" s="105"/>
      <c r="H36" s="105"/>
      <c r="I36" s="107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</row>
    <row r="37" spans="1:37" s="7" customFormat="1" ht="24.9" customHeight="1" x14ac:dyDescent="0.25">
      <c r="A37" s="106"/>
      <c r="B37" s="110" t="s">
        <v>10</v>
      </c>
      <c r="C37" s="110"/>
      <c r="D37" s="110"/>
      <c r="E37" s="110"/>
      <c r="F37" s="110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</row>
    <row r="38" spans="1:37" s="7" customFormat="1" ht="24.9" customHeight="1" x14ac:dyDescent="0.25">
      <c r="A38" s="106"/>
      <c r="B38" s="110" t="s">
        <v>23</v>
      </c>
      <c r="C38" s="110"/>
      <c r="D38" s="110"/>
      <c r="E38" s="110"/>
      <c r="F38" s="110"/>
      <c r="G38" s="107"/>
      <c r="H38" s="105"/>
      <c r="I38" s="105"/>
      <c r="J38" s="105"/>
      <c r="K38" s="105"/>
      <c r="L38" s="105"/>
      <c r="M38" s="107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</row>
    <row r="39" spans="1:37" x14ac:dyDescent="0.3">
      <c r="U39" s="1" t="s">
        <v>53</v>
      </c>
    </row>
    <row r="44" spans="1:37" x14ac:dyDescent="0.3">
      <c r="U44" s="1" t="s">
        <v>54</v>
      </c>
    </row>
    <row r="45" spans="1:37" x14ac:dyDescent="0.3">
      <c r="U45" s="1" t="s">
        <v>55</v>
      </c>
    </row>
  </sheetData>
  <mergeCells count="4">
    <mergeCell ref="N4:U4"/>
    <mergeCell ref="V4:W4"/>
    <mergeCell ref="B4:M4"/>
    <mergeCell ref="B2:E2"/>
  </mergeCells>
  <conditionalFormatting sqref="E6 E11:E13 E26:E33">
    <cfRule type="cellIs" dxfId="11" priority="23" operator="lessThan">
      <formula>#REF!</formula>
    </cfRule>
    <cfRule type="cellIs" dxfId="10" priority="26" operator="greaterThan">
      <formula>#REF!</formula>
    </cfRule>
  </conditionalFormatting>
  <conditionalFormatting sqref="E23:E25">
    <cfRule type="cellIs" dxfId="9" priority="19" operator="lessThan">
      <formula>#REF!</formula>
    </cfRule>
    <cfRule type="cellIs" dxfId="8" priority="20" operator="greaterThan">
      <formula>#REF!</formula>
    </cfRule>
  </conditionalFormatting>
  <conditionalFormatting sqref="E10">
    <cfRule type="cellIs" dxfId="7" priority="9" operator="lessThan">
      <formula>#REF!</formula>
    </cfRule>
    <cfRule type="cellIs" dxfId="6" priority="10" operator="greaterThan">
      <formula>#REF!</formula>
    </cfRule>
  </conditionalFormatting>
  <conditionalFormatting sqref="E14">
    <cfRule type="cellIs" dxfId="5" priority="7" operator="lessThan">
      <formula>#REF!</formula>
    </cfRule>
    <cfRule type="cellIs" dxfId="4" priority="8" operator="greaterThan">
      <formula>#REF!</formula>
    </cfRule>
  </conditionalFormatting>
  <conditionalFormatting sqref="E18">
    <cfRule type="cellIs" dxfId="3" priority="5" operator="lessThan">
      <formula>#REF!</formula>
    </cfRule>
    <cfRule type="cellIs" dxfId="2" priority="6" operator="greaterThan">
      <formula>#REF!</formula>
    </cfRule>
  </conditionalFormatting>
  <conditionalFormatting sqref="E22">
    <cfRule type="cellIs" dxfId="1" priority="3" operator="lessThan">
      <formula>#REF!</formula>
    </cfRule>
    <cfRule type="cellIs" dxfId="0" priority="4" operator="greater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60" fitToWidth="0" orientation="landscape" r:id="rId1"/>
  <ignoredErrors>
    <ignoredError sqref="U6 U10 U14 U1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80B374413AB84AB780A6F11C807D4E" ma:contentTypeVersion="17" ma:contentTypeDescription="Crear nuevo documento." ma:contentTypeScope="" ma:versionID="730642d3bdd1e88d95339185c4f9b1a6">
  <xsd:schema xmlns:xsd="http://www.w3.org/2001/XMLSchema" xmlns:xs="http://www.w3.org/2001/XMLSchema" xmlns:p="http://schemas.microsoft.com/office/2006/metadata/properties" xmlns:ns2="98d60e7c-bca7-40fe-94fd-8ce57f0b4d00" xmlns:ns3="05b120b6-395e-42ed-861a-8a4f5f8638c4" targetNamespace="http://schemas.microsoft.com/office/2006/metadata/properties" ma:root="true" ma:fieldsID="b99b472d7a4104a50abbed45e8579d5f" ns2:_="" ns3:_="">
    <xsd:import namespace="98d60e7c-bca7-40fe-94fd-8ce57f0b4d00"/>
    <xsd:import namespace="05b120b6-395e-42ed-861a-8a4f5f863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hipervincul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60e7c-bca7-40fe-94fd-8ce57f0b4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6b1f72f-9c07-4021-8abb-002c1b2535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hipervinculo" ma:index="24" nillable="true" ma:displayName="hipervinculo" ma:format="Hyperlink" ma:internalName="hipervincul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b120b6-395e-42ed-861a-8a4f5f8638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df35e2-ee69-4a51-adb5-affcaa612d05}" ma:internalName="TaxCatchAll" ma:showField="CatchAllData" ma:web="05b120b6-395e-42ed-861a-8a4f5f8638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d60e7c-bca7-40fe-94fd-8ce57f0b4d00">
      <Terms xmlns="http://schemas.microsoft.com/office/infopath/2007/PartnerControls"/>
    </lcf76f155ced4ddcb4097134ff3c332f>
    <TaxCatchAll xmlns="05b120b6-395e-42ed-861a-8a4f5f8638c4" xsi:nil="true"/>
    <hipervinculo xmlns="98d60e7c-bca7-40fe-94fd-8ce57f0b4d00">
      <Url xsi:nil="true"/>
      <Description xsi:nil="true"/>
    </hipervinculo>
  </documentManagement>
</p:properties>
</file>

<file path=customXml/itemProps1.xml><?xml version="1.0" encoding="utf-8"?>
<ds:datastoreItem xmlns:ds="http://schemas.openxmlformats.org/officeDocument/2006/customXml" ds:itemID="{269D4F8C-2306-4E38-97F8-8229FC101F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B3068E-6C6D-48B6-ACB4-61D1384DE5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d60e7c-bca7-40fe-94fd-8ce57f0b4d00"/>
    <ds:schemaRef ds:uri="05b120b6-395e-42ed-861a-8a4f5f8638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1B7DF-6B40-4656-86AA-B09FD5B7254A}">
  <ds:schemaRefs>
    <ds:schemaRef ds:uri="http://schemas.microsoft.com/office/2006/metadata/properties"/>
    <ds:schemaRef ds:uri="http://schemas.microsoft.com/office/infopath/2007/PartnerControls"/>
    <ds:schemaRef ds:uri="98d60e7c-bca7-40fe-94fd-8ce57f0b4d00"/>
    <ds:schemaRef ds:uri="05b120b6-395e-42ed-861a-8a4f5f8638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Company>ISDEFE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fnc28039</dc:creator>
  <cp:lastModifiedBy>Maria Angeles Caldera Pozas</cp:lastModifiedBy>
  <cp:lastPrinted>2018-07-04T10:26:48Z</cp:lastPrinted>
  <dcterms:created xsi:type="dcterms:W3CDTF">2016-03-10T09:47:28Z</dcterms:created>
  <dcterms:modified xsi:type="dcterms:W3CDTF">2022-11-17T07:44:46Z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0x010100FC80B374413AB84AB780A6F11C807D4E</vt:lpwstr>
  </property>
</Properties>
</file>